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A1F7F52A-8AB4-40FA-BEFE-FEECB6297F07}" xr6:coauthVersionLast="47" xr6:coauthVersionMax="47" xr10:uidLastSave="{00000000-0000-0000-0000-000000000000}"/>
  <bookViews>
    <workbookView xWindow="-120" yWindow="-120" windowWidth="29040" windowHeight="15840" firstSheet="2" activeTab="2" xr2:uid="{559DE7D8-8039-4739-BA6F-D3E8E8E79B02}"/>
  </bookViews>
  <sheets>
    <sheet name="BALANCE GENERAL SIGEF ENERO" sheetId="1" r:id="rId1"/>
    <sheet name="Hoja2" sheetId="2" r:id="rId2"/>
    <sheet name="JUNIO" sheetId="11" r:id="rId3"/>
  </sheets>
  <definedNames>
    <definedName name="_xlnm.Print_Area" localSheetId="0">'BALANCE GENERAL SIGEF ENERO'!$A$1:$C$55</definedName>
    <definedName name="_xlnm.Print_Area" localSheetId="2">JUNIO!$A$1:$C$56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F22" i="11"/>
  <c r="C36" i="11" s="1"/>
  <c r="C37" i="11" s="1"/>
  <c r="C16" i="11"/>
  <c r="C24" i="11" s="1"/>
  <c r="F33" i="11" l="1"/>
  <c r="H30" i="11"/>
  <c r="C27" i="11" s="1"/>
  <c r="C31" i="11" s="1"/>
  <c r="C39" i="11" s="1"/>
  <c r="F43" i="11" s="1"/>
  <c r="C37" i="1" l="1"/>
  <c r="C24" i="1" l="1"/>
  <c r="C31" i="1"/>
  <c r="C39" i="1" s="1"/>
  <c r="M83" i="2"/>
  <c r="I83" i="2"/>
  <c r="D82" i="2"/>
  <c r="E81" i="2"/>
  <c r="D81" i="2"/>
  <c r="C81" i="2"/>
  <c r="D80" i="2"/>
  <c r="D79" i="2"/>
  <c r="P78" i="2"/>
  <c r="P83" i="2" s="1"/>
  <c r="O78" i="2"/>
  <c r="O83" i="2" s="1"/>
  <c r="N78" i="2"/>
  <c r="N83" i="2" s="1"/>
  <c r="M78" i="2"/>
  <c r="L78" i="2"/>
  <c r="L83" i="2" s="1"/>
  <c r="K78" i="2"/>
  <c r="K83" i="2" s="1"/>
  <c r="J78" i="2"/>
  <c r="J83" i="2" s="1"/>
  <c r="I78" i="2"/>
  <c r="H78" i="2"/>
  <c r="H83" i="2" s="1"/>
  <c r="G78" i="2"/>
  <c r="F78" i="2"/>
  <c r="E78" i="2"/>
  <c r="D78" i="2"/>
  <c r="C78" i="2"/>
  <c r="E77" i="2"/>
  <c r="D77" i="2" s="1"/>
  <c r="E76" i="2"/>
  <c r="D76" i="2" s="1"/>
  <c r="D75" i="2" s="1"/>
  <c r="G75" i="2"/>
  <c r="G83" i="2" s="1"/>
  <c r="F75" i="2"/>
  <c r="F83" i="2" s="1"/>
  <c r="E75" i="2"/>
  <c r="E83" i="2" s="1"/>
  <c r="C75" i="2"/>
  <c r="F74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P25" i="2"/>
  <c r="O25" i="2"/>
  <c r="O73" i="2" s="1"/>
  <c r="O84" i="2" s="1"/>
  <c r="N25" i="2"/>
  <c r="M25" i="2"/>
  <c r="L25" i="2"/>
  <c r="K25" i="2"/>
  <c r="K73" i="2" s="1"/>
  <c r="K84" i="2" s="1"/>
  <c r="J25" i="2"/>
  <c r="I25" i="2"/>
  <c r="H25" i="2"/>
  <c r="G25" i="2"/>
  <c r="G73" i="2" s="1"/>
  <c r="G84" i="2" s="1"/>
  <c r="F25" i="2"/>
  <c r="E25" i="2"/>
  <c r="D25" i="2"/>
  <c r="C25" i="2"/>
  <c r="C73" i="2" s="1"/>
  <c r="C84" i="2" s="1"/>
  <c r="B25" i="2"/>
  <c r="P15" i="2"/>
  <c r="O15" i="2"/>
  <c r="N15" i="2"/>
  <c r="N73" i="2" s="1"/>
  <c r="N84" i="2" s="1"/>
  <c r="M15" i="2"/>
  <c r="L15" i="2"/>
  <c r="K15" i="2"/>
  <c r="J15" i="2"/>
  <c r="J73" i="2" s="1"/>
  <c r="J84" i="2" s="1"/>
  <c r="I15" i="2"/>
  <c r="H15" i="2"/>
  <c r="G15" i="2"/>
  <c r="F15" i="2"/>
  <c r="F73" i="2" s="1"/>
  <c r="F84" i="2" s="1"/>
  <c r="E15" i="2"/>
  <c r="D15" i="2"/>
  <c r="C15" i="2"/>
  <c r="B15" i="2"/>
  <c r="B73" i="2" s="1"/>
  <c r="B84" i="2" s="1"/>
  <c r="P9" i="2"/>
  <c r="P73" i="2" s="1"/>
  <c r="P84" i="2" s="1"/>
  <c r="O9" i="2"/>
  <c r="N9" i="2"/>
  <c r="M9" i="2"/>
  <c r="M73" i="2" s="1"/>
  <c r="M84" i="2" s="1"/>
  <c r="L9" i="2"/>
  <c r="L73" i="2" s="1"/>
  <c r="L84" i="2" s="1"/>
  <c r="K9" i="2"/>
  <c r="J9" i="2"/>
  <c r="I9" i="2"/>
  <c r="I73" i="2" s="1"/>
  <c r="I84" i="2" s="1"/>
  <c r="H9" i="2"/>
  <c r="H73" i="2" s="1"/>
  <c r="H84" i="2" s="1"/>
  <c r="G9" i="2"/>
  <c r="F9" i="2"/>
  <c r="E9" i="2"/>
  <c r="E73" i="2" s="1"/>
  <c r="E84" i="2" s="1"/>
  <c r="D9" i="2"/>
  <c r="D73" i="2" s="1"/>
  <c r="C9" i="2"/>
  <c r="B9" i="2"/>
  <c r="D74" i="2" l="1"/>
  <c r="D83" i="2"/>
  <c r="D84" i="2" s="1"/>
  <c r="E74" i="2"/>
  <c r="G74" i="2"/>
</calcChain>
</file>

<file path=xl/sharedStrings.xml><?xml version="1.0" encoding="utf-8"?>
<sst xmlns="http://schemas.openxmlformats.org/spreadsheetml/2006/main" count="178" uniqueCount="156">
  <si>
    <t>ACTIVOS CORRIENTES</t>
  </si>
  <si>
    <t>ACTIVOS NO CORREIENTES</t>
  </si>
  <si>
    <t>PASIVOS</t>
  </si>
  <si>
    <t>PASIVOS CORRIENTES</t>
  </si>
  <si>
    <t>PRESUPUESTO  APROBADO Y MODIFICADO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</si>
  <si>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</si>
  <si>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</si>
  <si>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</si>
  <si>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</si>
  <si>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</si>
  <si>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</si>
  <si>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AL 31/01/2025</t>
  </si>
  <si>
    <t>Valores en RD$</t>
  </si>
  <si>
    <t>RESULTADOS NETOS DEL EJERCICIO</t>
  </si>
  <si>
    <t>TOTAL PASIVO Y PATRIMONIO:</t>
  </si>
  <si>
    <t>APROPIACIONES NO PROGRAMADAS</t>
  </si>
  <si>
    <t>COMPRAS NO REGISTRADAS EN SIGEF</t>
  </si>
  <si>
    <t>BIENES DE USO</t>
  </si>
  <si>
    <t>BIENES INTAGIBLES</t>
  </si>
  <si>
    <t>TOTAL PATRIMONIO</t>
  </si>
  <si>
    <t>Ministerio de Educacion Superior  Ciencia y Tecnologia</t>
  </si>
  <si>
    <t>Instituto Tecnico Superior Comunitario</t>
  </si>
  <si>
    <t>Año 2025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</si>
  <si>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</si>
  <si>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</si>
  <si>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</si>
  <si>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</si>
  <si>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</si>
  <si>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</si>
  <si>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</si>
  <si>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</si>
  <si>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</si>
  <si>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</si>
  <si>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</si>
  <si>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</si>
  <si>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</si>
  <si>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</si>
  <si>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</si>
  <si>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</si>
  <si>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</si>
  <si>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</si>
  <si>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</si>
  <si>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</si>
  <si>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</si>
  <si>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</si>
  <si>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</si>
  <si>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</si>
  <si>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</si>
  <si>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</si>
  <si>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</si>
  <si>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</si>
  <si>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</si>
  <si>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</si>
  <si>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</si>
  <si>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</si>
  <si>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</si>
  <si>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</si>
  <si>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</si>
  <si>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</si>
  <si>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</si>
  <si>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</si>
  <si>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</si>
  <si>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</si>
  <si>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</si>
  <si>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</si>
  <si>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</si>
  <si>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</si>
  <si>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</si>
  <si>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</si>
  <si>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</si>
  <si>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</si>
  <si>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</si>
  <si>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</si>
  <si>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</si>
  <si>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</si>
  <si>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</si>
  <si>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</si>
  <si>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</si>
  <si>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</si>
  <si>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</si>
  <si>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</si>
  <si>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</si>
  <si>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</si>
  <si>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</si>
  <si>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</si>
  <si>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</si>
  <si>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</si>
  <si>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</si>
  <si>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</si>
  <si>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</si>
  <si>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</si>
  <si>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</si>
  <si>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</si>
  <si>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</si>
  <si>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</si>
  <si>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</si>
  <si>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</si>
  <si>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</si>
  <si>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</si>
  <si>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</si>
  <si>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</si>
  <si>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</si>
  <si>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</si>
  <si>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</si>
  <si>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</si>
  <si>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</si>
  <si>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</si>
  <si>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</si>
  <si>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</si>
  <si>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</si>
  <si>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</si>
  <si>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</si>
  <si>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</si>
  <si>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</si>
  <si>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</si>
  <si>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</si>
  <si>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</si>
  <si>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</si>
  <si>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</si>
  <si>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</si>
  <si>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</si>
  <si>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</si>
  <si>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</si>
  <si>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</si>
  <si>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</si>
  <si>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</si>
  <si>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</si>
  <si>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</si>
  <si>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</si>
  <si>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</si>
  <si>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</si>
  <si>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</si>
  <si>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</si>
  <si>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</si>
  <si>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Elaborado por</t>
  </si>
  <si>
    <t>Dpto. Contabilidad</t>
  </si>
  <si>
    <t>APROBADO POR</t>
  </si>
  <si>
    <t>Rector</t>
  </si>
  <si>
    <t>Revisado por</t>
  </si>
  <si>
    <t>Direccion Financiera</t>
  </si>
  <si>
    <t>Nota: el Balance General esta preparado en base a la ejecucion presupuestaria fuente SIGEF</t>
  </si>
  <si>
    <t>ACTIVOS NO CORRIENTES</t>
  </si>
  <si>
    <t>DISPONIBILIDAD NO EJECUTADAS</t>
  </si>
  <si>
    <t>DISPONIBILIDAD EN BIENES MUEBLES E INTANGIBLES</t>
  </si>
  <si>
    <t>DISPONIBILIDAD EN BIENES OBRAS</t>
  </si>
  <si>
    <t>DISPONIBILIDAD EN COMPRAS NO REALIZADAS Y/O PROGRAMADAS (SUMINISTRO)</t>
  </si>
  <si>
    <t>Nota: el Balance General esta preparado en base a la ejecucion presupuestaria fuente SIGEF, dando cumplimineto a la ecuacion contable</t>
  </si>
  <si>
    <t>A=Pasivos + Capital</t>
  </si>
  <si>
    <t>C= Activo - Pasivo</t>
  </si>
  <si>
    <t>P= Activo - Capital</t>
  </si>
  <si>
    <t>preventivo</t>
  </si>
  <si>
    <t>2-1</t>
  </si>
  <si>
    <t>p=a-c</t>
  </si>
  <si>
    <t>suma del debengado y LIBRAMIENTO</t>
  </si>
  <si>
    <t>AL 30/06/2025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</si>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</sst>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Aptos Narrow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Aptos Narrow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4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22" fillId="0" borderId="0" xfId="0" applyFont="1"/>
    <xf numFmtId="44" fontId="21" fillId="0" borderId="0" xfId="0" applyNumberFormat="1" applyFont="1"/>
    <xf numFmtId="44" fontId="22" fillId="0" borderId="0" xfId="0" applyNumberFormat="1" applyFont="1"/>
    <xf numFmtId="0" fontId="24" fillId="0" borderId="0" xfId="0" applyFont="1"/>
    <xf numFmtId="0" fontId="0" fillId="0" borderId="9" xfId="0" applyBorder="1"/>
    <xf numFmtId="44" fontId="26" fillId="0" borderId="0" xfId="0" applyNumberFormat="1" applyFont="1"/>
    <xf numFmtId="0" fontId="22" fillId="0" borderId="0" xfId="0" applyFont="1" applyAlignment="1">
      <alignment horizontal="center"/>
    </xf>
    <xf numFmtId="0" fontId="21" fillId="0" borderId="9" xfId="0" applyFont="1" applyBorder="1"/>
    <xf numFmtId="4" fontId="0" fillId="0" borderId="0" xfId="0" applyNumberFormat="1" applyAlignment="1">
      <alignment horizontal="left" vertical="top"/>
    </xf>
    <xf numFmtId="44" fontId="0" fillId="0" borderId="0" xfId="1" applyFont="1"/>
    <xf numFmtId="0" fontId="22" fillId="4" borderId="0" xfId="0" applyFont="1" applyFill="1"/>
    <xf numFmtId="0" fontId="29" fillId="0" borderId="0" xfId="0" applyFont="1"/>
    <xf numFmtId="49" fontId="0" fillId="0" borderId="0" xfId="0" applyNumberFormat="1"/>
    <xf numFmtId="44" fontId="0" fillId="4" borderId="0" xfId="0" applyNumberFormat="1" applyFill="1"/>
    <xf numFmtId="0" fontId="1" fillId="4" borderId="0" xfId="0" applyFont="1" applyFill="1"/>
    <xf numFmtId="44" fontId="30" fillId="5" borderId="0" xfId="0" applyNumberFormat="1" applyFont="1" applyFill="1"/>
    <xf numFmtId="44" fontId="31" fillId="0" borderId="0" xfId="1" applyFont="1"/>
    <xf numFmtId="44" fontId="1" fillId="0" borderId="0" xfId="1" applyFont="1"/>
    <xf numFmtId="44" fontId="1" fillId="0" borderId="0" xfId="0" applyNumberFormat="1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762000</xdr:colOff>
      <xdr:row>0</xdr:row>
      <xdr:rowOff>104775</xdr:rowOff>
    </xdr:from>
    <xdr:ext cx="1112675" cy="1228336"/>
    <xdr:pic>
      <xdr:nvPicPr>
        <xdr:cNvPr id="3" name="image2.png">
          <a:extLst>
            <a:ext uri="{FF2B5EF4-FFF2-40B4-BE49-F238E27FC236}">
              <a16:creationId xmlns:a16="http://schemas.microsoft.com/office/drawing/2014/main" id="{3F001072-DC16-4D80-BFF0-8936AE3A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04775"/>
          <a:ext cx="1112675" cy="12283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58ECF595-F26F-400D-B7DA-E5D8CAC9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1200150</xdr:colOff>
      <xdr:row>5</xdr:row>
      <xdr:rowOff>9525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09BC61F-C52A-48CF-B11B-BB0F565BB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6287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66675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DF5C49-114F-4F6F-AA37-46382C446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66675"/>
          <a:ext cx="1112675" cy="1228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C2BE-0E28-4A04-B25D-E0137ED08CCC}">
  <dimension ref="A8:G54"/>
  <sheetViews>
    <sheetView topLeftCell="A29" zoomScaleNormal="100" workbookViewId="0">
      <selection activeCell="A54" sqref="A54:C54"/>
    </sheetView>
  </sheetViews>
  <sheetFormatPr baseColWidth="10" defaultRowHeight="15" x14ac:dyDescent="0.25"/>
  <cols>
    <col min="1" max="1" width="23" customWidth="1"/>
    <col min="2" max="2" width="38.140625" bestFit="1" customWidth="1"/>
    <col min="3" max="3" width="23.5703125" customWidth="1"/>
    <col min="5" max="5" width="17.85546875" bestFit="1" customWidth="1"/>
    <col min="6" max="6" width="16.7109375" customWidth="1"/>
    <col min="7" max="7" width="17.85546875" customWidth="1"/>
  </cols>
  <sheetData>
    <row r="8" spans="1:3" ht="18.75" x14ac:dyDescent="0.3">
      <c r="A8" s="61" t="s">
        <v>9</v>
      </c>
      <c r="B8" s="61"/>
      <c r="C8" s="61"/>
    </row>
    <row r="9" spans="1:3" x14ac:dyDescent="0.25">
      <c r="A9" s="62" t="s">
        <v>10</v>
      </c>
      <c r="B9" s="62"/>
      <c r="C9" s="62"/>
    </row>
    <row r="10" spans="1:3" x14ac:dyDescent="0.25">
      <c r="A10" s="63" t="s">
        <v>11</v>
      </c>
      <c r="B10" s="63"/>
      <c r="C10" s="63"/>
    </row>
    <row r="11" spans="1:3" x14ac:dyDescent="0.25">
      <c r="A11" s="63" t="s">
        <v>12</v>
      </c>
      <c r="B11" s="63"/>
      <c r="C11" s="63"/>
    </row>
    <row r="12" spans="1:3" x14ac:dyDescent="0.25">
      <c r="A12" s="41"/>
      <c r="B12" s="41"/>
      <c r="C12" s="41"/>
    </row>
    <row r="13" spans="1:3" x14ac:dyDescent="0.25">
      <c r="A13" s="41"/>
      <c r="B13" s="41"/>
      <c r="C13" s="41"/>
    </row>
    <row r="14" spans="1:3" x14ac:dyDescent="0.25">
      <c r="A14" s="42" t="s">
        <v>5</v>
      </c>
      <c r="B14" s="41"/>
      <c r="C14" s="41"/>
    </row>
    <row r="15" spans="1:3" x14ac:dyDescent="0.25">
      <c r="A15" s="42" t="s">
        <v>0</v>
      </c>
      <c r="B15" s="41"/>
      <c r="C15" s="41"/>
    </row>
    <row r="16" spans="1:3" x14ac:dyDescent="0.25">
      <c r="A16" s="41" t="s">
        <v>15</v>
      </c>
      <c r="B16" s="41"/>
      <c r="C16" s="43">
        <v>918065621</v>
      </c>
    </row>
    <row r="17" spans="1:7" x14ac:dyDescent="0.25">
      <c r="A17" s="41" t="s">
        <v>16</v>
      </c>
      <c r="B17" s="41"/>
      <c r="C17" s="43">
        <v>0</v>
      </c>
    </row>
    <row r="18" spans="1:7" x14ac:dyDescent="0.25">
      <c r="A18" s="41"/>
      <c r="B18" s="41"/>
      <c r="C18" s="43"/>
    </row>
    <row r="19" spans="1:7" x14ac:dyDescent="0.25">
      <c r="A19" s="41"/>
      <c r="B19" s="41"/>
      <c r="C19" s="43"/>
    </row>
    <row r="20" spans="1:7" x14ac:dyDescent="0.25">
      <c r="A20" s="41" t="s">
        <v>1</v>
      </c>
      <c r="B20" s="41"/>
      <c r="C20" s="43"/>
    </row>
    <row r="21" spans="1:7" x14ac:dyDescent="0.25">
      <c r="A21" s="41" t="s">
        <v>17</v>
      </c>
      <c r="B21" s="41"/>
      <c r="C21" s="43">
        <v>232234479</v>
      </c>
    </row>
    <row r="22" spans="1:7" x14ac:dyDescent="0.25">
      <c r="A22" s="41" t="s">
        <v>18</v>
      </c>
      <c r="B22" s="41"/>
      <c r="C22" s="43"/>
    </row>
    <row r="23" spans="1:7" x14ac:dyDescent="0.25">
      <c r="A23" s="41"/>
      <c r="B23" s="41"/>
      <c r="C23" s="43"/>
    </row>
    <row r="24" spans="1:7" ht="16.5" x14ac:dyDescent="0.35">
      <c r="A24" s="45" t="s">
        <v>6</v>
      </c>
      <c r="B24" s="41"/>
      <c r="C24" s="47">
        <f>+C21+C16</f>
        <v>1150300100</v>
      </c>
    </row>
    <row r="25" spans="1:7" x14ac:dyDescent="0.25">
      <c r="A25" s="41"/>
      <c r="B25" s="41"/>
      <c r="C25" s="43"/>
    </row>
    <row r="26" spans="1:7" x14ac:dyDescent="0.25">
      <c r="A26" s="41"/>
      <c r="B26" s="41"/>
      <c r="C26" s="43"/>
    </row>
    <row r="27" spans="1:7" x14ac:dyDescent="0.25">
      <c r="A27" s="42" t="s">
        <v>2</v>
      </c>
      <c r="B27" s="41"/>
      <c r="C27" s="43"/>
      <c r="G27" s="2"/>
    </row>
    <row r="28" spans="1:7" x14ac:dyDescent="0.25">
      <c r="A28" s="42" t="s">
        <v>3</v>
      </c>
      <c r="B28" s="41"/>
      <c r="C28" s="43">
        <v>513234234.87</v>
      </c>
      <c r="G28" s="51"/>
    </row>
    <row r="29" spans="1:7" x14ac:dyDescent="0.25">
      <c r="A29" s="41"/>
      <c r="B29" s="41"/>
      <c r="C29" s="43"/>
    </row>
    <row r="30" spans="1:7" x14ac:dyDescent="0.25">
      <c r="A30" s="41"/>
      <c r="B30" s="41"/>
      <c r="C30" s="43"/>
    </row>
    <row r="31" spans="1:7" ht="16.5" x14ac:dyDescent="0.35">
      <c r="A31" s="42" t="s">
        <v>7</v>
      </c>
      <c r="B31" s="41"/>
      <c r="C31" s="47">
        <f>+C28</f>
        <v>513234234.87</v>
      </c>
    </row>
    <row r="32" spans="1:7" x14ac:dyDescent="0.25">
      <c r="A32" s="41"/>
      <c r="B32" s="41"/>
      <c r="C32" s="43"/>
    </row>
    <row r="33" spans="1:7" x14ac:dyDescent="0.25">
      <c r="A33" s="41"/>
      <c r="B33" s="41"/>
      <c r="C33" s="43"/>
    </row>
    <row r="34" spans="1:7" x14ac:dyDescent="0.25">
      <c r="A34" s="42" t="s">
        <v>8</v>
      </c>
      <c r="B34" s="41"/>
      <c r="C34" s="43"/>
    </row>
    <row r="35" spans="1:7" ht="16.5" x14ac:dyDescent="0.35">
      <c r="A35" s="41" t="s">
        <v>4</v>
      </c>
      <c r="B35" s="41"/>
      <c r="C35" s="47">
        <v>1150300100</v>
      </c>
      <c r="G35" s="2"/>
    </row>
    <row r="36" spans="1:7" x14ac:dyDescent="0.25">
      <c r="A36" s="41" t="s">
        <v>13</v>
      </c>
      <c r="B36" s="41"/>
      <c r="C36" s="43">
        <v>-513234234.87</v>
      </c>
    </row>
    <row r="37" spans="1:7" ht="16.5" x14ac:dyDescent="0.35">
      <c r="A37" s="42" t="s">
        <v>19</v>
      </c>
      <c r="B37" s="41"/>
      <c r="C37" s="47">
        <f>+C35+C36</f>
        <v>637065865.13</v>
      </c>
      <c r="F37" s="51">
        <v>637065865.13</v>
      </c>
      <c r="G37" s="2"/>
    </row>
    <row r="38" spans="1:7" x14ac:dyDescent="0.25">
      <c r="A38" s="41"/>
      <c r="B38" s="41"/>
      <c r="C38" s="44"/>
    </row>
    <row r="39" spans="1:7" ht="16.5" x14ac:dyDescent="0.35">
      <c r="A39" s="45" t="s">
        <v>14</v>
      </c>
      <c r="B39" s="41"/>
      <c r="C39" s="47">
        <f>+C37+C31</f>
        <v>1150300100</v>
      </c>
    </row>
    <row r="42" spans="1:7" x14ac:dyDescent="0.25">
      <c r="E42" s="2"/>
    </row>
    <row r="43" spans="1:7" ht="15.75" thickBot="1" x14ac:dyDescent="0.3">
      <c r="A43" s="46"/>
      <c r="C43" s="46"/>
    </row>
    <row r="44" spans="1:7" x14ac:dyDescent="0.25">
      <c r="A44" s="48" t="s">
        <v>134</v>
      </c>
      <c r="B44" s="41"/>
      <c r="C44" s="48" t="s">
        <v>138</v>
      </c>
    </row>
    <row r="45" spans="1:7" x14ac:dyDescent="0.25">
      <c r="A45" s="48" t="s">
        <v>135</v>
      </c>
      <c r="B45" s="41"/>
      <c r="C45" s="48" t="s">
        <v>139</v>
      </c>
    </row>
    <row r="46" spans="1:7" x14ac:dyDescent="0.25">
      <c r="A46" s="41"/>
      <c r="B46" s="41"/>
      <c r="C46" s="41"/>
    </row>
    <row r="47" spans="1:7" x14ac:dyDescent="0.25">
      <c r="A47" s="41"/>
      <c r="B47" s="41"/>
      <c r="C47" s="41"/>
    </row>
    <row r="48" spans="1:7" x14ac:dyDescent="0.25">
      <c r="A48" s="41"/>
      <c r="B48" s="41"/>
      <c r="C48" s="41"/>
    </row>
    <row r="49" spans="1:3" x14ac:dyDescent="0.25">
      <c r="A49" s="41"/>
      <c r="B49" s="41"/>
      <c r="C49" s="41"/>
    </row>
    <row r="50" spans="1:3" ht="15.75" thickBot="1" x14ac:dyDescent="0.3">
      <c r="A50" s="41"/>
      <c r="B50" s="49"/>
      <c r="C50" s="41"/>
    </row>
    <row r="51" spans="1:3" x14ac:dyDescent="0.25">
      <c r="A51" s="41"/>
      <c r="B51" s="48" t="s">
        <v>136</v>
      </c>
      <c r="C51" s="41"/>
    </row>
    <row r="52" spans="1:3" x14ac:dyDescent="0.25">
      <c r="A52" s="41"/>
      <c r="B52" s="48" t="s">
        <v>137</v>
      </c>
      <c r="C52" s="41"/>
    </row>
    <row r="53" spans="1:3" x14ac:dyDescent="0.25">
      <c r="A53" s="41"/>
      <c r="B53" s="48"/>
      <c r="C53" s="41"/>
    </row>
    <row r="54" spans="1:3" x14ac:dyDescent="0.25">
      <c r="A54" s="64" t="s">
        <v>140</v>
      </c>
      <c r="B54" s="64"/>
      <c r="C54" s="64"/>
    </row>
  </sheetData>
  <mergeCells count="5">
    <mergeCell ref="A8:C8"/>
    <mergeCell ref="A9:C9"/>
    <mergeCell ref="A10:C10"/>
    <mergeCell ref="A11:C11"/>
    <mergeCell ref="A54:C54"/>
  </mergeCells>
  <printOptions horizontalCentered="1"/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D45B-490A-4ADE-A09D-15E41ABA6DC7}">
  <dimension ref="A1:AA96"/>
  <sheetViews>
    <sheetView workbookViewId="0">
      <selection activeCell="AA16" sqref="AA16"/>
    </sheetView>
  </sheetViews>
  <sheetFormatPr baseColWidth="10" defaultColWidth="8" defaultRowHeight="15" x14ac:dyDescent="0.25"/>
  <cols>
    <col min="1" max="1" width="74.7109375" style="18" customWidth="1"/>
    <col min="2" max="2" width="19.140625" style="18" customWidth="1"/>
    <col min="3" max="3" width="18" style="18" customWidth="1"/>
    <col min="4" max="4" width="20" style="18" hidden="1" customWidth="1"/>
    <col min="5" max="14" width="18" style="18" hidden="1" customWidth="1"/>
    <col min="15" max="15" width="16.7109375" style="18" hidden="1" customWidth="1"/>
    <col min="16" max="16" width="21.7109375" style="18" hidden="1" customWidth="1"/>
    <col min="17" max="17" width="20" style="18" hidden="1" customWidth="1"/>
    <col min="18" max="18" width="17.85546875" style="18" hidden="1" customWidth="1"/>
    <col min="19" max="19" width="24.42578125" style="18" hidden="1" customWidth="1"/>
    <col min="20" max="20" width="17.7109375" style="18" hidden="1" customWidth="1"/>
    <col min="21" max="21" width="23.28515625" style="18" hidden="1" customWidth="1"/>
    <col min="22" max="22" width="16.140625" style="18" hidden="1" customWidth="1"/>
    <col min="23" max="23" width="5" style="18" hidden="1" customWidth="1"/>
    <col min="24" max="26" width="8" style="18"/>
    <col min="27" max="27" width="15.28515625" style="18" bestFit="1" customWidth="1"/>
    <col min="28" max="16384" width="8" style="18"/>
  </cols>
  <sheetData>
    <row r="1" spans="1:23" s="3" customFormat="1" ht="23.25" customHeight="1" x14ac:dyDescent="0.25">
      <c r="A1" s="71" t="s">
        <v>20</v>
      </c>
      <c r="B1" s="71"/>
      <c r="C1" s="71"/>
    </row>
    <row r="2" spans="1:23" s="3" customFormat="1" ht="23.25" customHeight="1" x14ac:dyDescent="0.25">
      <c r="A2" s="71" t="s">
        <v>21</v>
      </c>
      <c r="B2" s="71"/>
      <c r="C2" s="71"/>
    </row>
    <row r="3" spans="1:23" s="4" customFormat="1" ht="24" x14ac:dyDescent="0.25">
      <c r="A3" s="71" t="s">
        <v>22</v>
      </c>
      <c r="B3" s="71"/>
      <c r="C3" s="7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3" s="4" customFormat="1" ht="23.25" customHeight="1" x14ac:dyDescent="0.25">
      <c r="A4" s="71" t="s">
        <v>23</v>
      </c>
      <c r="B4" s="71"/>
      <c r="C4" s="7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3" s="4" customFormat="1" ht="24" x14ac:dyDescent="0.25">
      <c r="A5" s="72" t="s">
        <v>24</v>
      </c>
      <c r="B5" s="72"/>
      <c r="C5" s="72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3" s="9" customFormat="1" ht="18.75" x14ac:dyDescent="0.25">
      <c r="A6" s="6"/>
      <c r="B6" s="73" t="s">
        <v>25</v>
      </c>
      <c r="C6" s="73"/>
      <c r="D6" s="68" t="s">
        <v>26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"/>
      <c r="R6" s="7"/>
      <c r="S6" s="7"/>
      <c r="T6" s="7"/>
      <c r="U6" s="7"/>
      <c r="V6" s="7"/>
      <c r="W6" s="8"/>
    </row>
    <row r="7" spans="1:23" s="9" customFormat="1" ht="18.75" x14ac:dyDescent="0.25">
      <c r="A7" s="10" t="s">
        <v>27</v>
      </c>
      <c r="B7" s="11" t="s">
        <v>28</v>
      </c>
      <c r="C7" s="12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3" t="s">
        <v>37</v>
      </c>
      <c r="L7" s="13" t="s">
        <v>38</v>
      </c>
      <c r="M7" s="13" t="s">
        <v>39</v>
      </c>
      <c r="N7" s="13" t="s">
        <v>40</v>
      </c>
      <c r="O7" s="13" t="s">
        <v>41</v>
      </c>
      <c r="P7" s="13" t="s">
        <v>42</v>
      </c>
    </row>
    <row r="8" spans="1:23" s="15" customFormat="1" ht="15.75" x14ac:dyDescent="0.25">
      <c r="A8" s="14" t="s">
        <v>43</v>
      </c>
      <c r="B8" s="14"/>
      <c r="C8" s="14"/>
      <c r="D8" s="14"/>
      <c r="E8" s="14"/>
    </row>
    <row r="9" spans="1:23" ht="15.75" x14ac:dyDescent="0.25">
      <c r="A9" s="16" t="s">
        <v>44</v>
      </c>
      <c r="B9" s="17">
        <f>SUM(B10:B14)</f>
        <v>670419621</v>
      </c>
      <c r="C9" s="17">
        <f>SUM(C10:C14)</f>
        <v>670419621</v>
      </c>
      <c r="D9" s="17">
        <f>SUM(D10:D14)</f>
        <v>0</v>
      </c>
      <c r="E9" s="17">
        <f t="shared" ref="E9:P9" si="0">SUM(E10:E14)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</row>
    <row r="10" spans="1:23" ht="15.75" x14ac:dyDescent="0.25">
      <c r="A10" s="19" t="s">
        <v>45</v>
      </c>
      <c r="B10" s="20">
        <v>505019621</v>
      </c>
      <c r="C10" s="20">
        <v>498748008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3" ht="15.75" x14ac:dyDescent="0.25">
      <c r="A11" s="19" t="s">
        <v>46</v>
      </c>
      <c r="B11" s="20">
        <v>61000000</v>
      </c>
      <c r="C11" s="20">
        <v>67271613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3" ht="15.75" x14ac:dyDescent="0.25">
      <c r="A12" s="19" t="s">
        <v>47</v>
      </c>
      <c r="B12" s="21">
        <v>0</v>
      </c>
      <c r="C12" s="21"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23" ht="15.75" x14ac:dyDescent="0.25">
      <c r="A13" s="19" t="s">
        <v>48</v>
      </c>
      <c r="B13" s="20">
        <v>31700000</v>
      </c>
      <c r="C13" s="20">
        <v>31700000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23" ht="15.75" x14ac:dyDescent="0.25">
      <c r="A14" s="19" t="s">
        <v>49</v>
      </c>
      <c r="B14" s="20">
        <v>72700000</v>
      </c>
      <c r="C14" s="20">
        <v>72700000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23" ht="15.75" x14ac:dyDescent="0.25">
      <c r="A15" s="22" t="s">
        <v>50</v>
      </c>
      <c r="B15" s="17">
        <f>SUM(B16:B24)</f>
        <v>282398000</v>
      </c>
      <c r="C15" s="17">
        <f>SUM(C16:C24)</f>
        <v>187996000</v>
      </c>
      <c r="D15" s="17">
        <f t="shared" ref="D15:P15" si="1">SUM(D16:D24)</f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</row>
    <row r="16" spans="1:23" ht="15.75" x14ac:dyDescent="0.25">
      <c r="A16" s="19" t="s">
        <v>51</v>
      </c>
      <c r="B16" s="20">
        <v>36488000</v>
      </c>
      <c r="C16" s="20">
        <v>36488000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5.75" x14ac:dyDescent="0.25">
      <c r="A17" s="19" t="s">
        <v>52</v>
      </c>
      <c r="B17" s="20">
        <v>6000000</v>
      </c>
      <c r="C17" s="20">
        <v>9000000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ht="15.75" x14ac:dyDescent="0.25">
      <c r="A18" s="19" t="s">
        <v>53</v>
      </c>
      <c r="B18" s="20">
        <v>9150000</v>
      </c>
      <c r="C18" s="20">
        <v>8200000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5.75" x14ac:dyDescent="0.25">
      <c r="A19" s="19" t="s">
        <v>54</v>
      </c>
      <c r="B19" s="20">
        <v>2910000</v>
      </c>
      <c r="C19" s="20">
        <v>8000000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15.75" x14ac:dyDescent="0.25">
      <c r="A20" s="19" t="s">
        <v>55</v>
      </c>
      <c r="B20" s="20">
        <v>44320000</v>
      </c>
      <c r="C20" s="20">
        <v>31450000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5.75" x14ac:dyDescent="0.25">
      <c r="A21" s="19" t="s">
        <v>56</v>
      </c>
      <c r="B21" s="20">
        <v>46250000</v>
      </c>
      <c r="C21" s="20">
        <v>46000000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31.5" x14ac:dyDescent="0.25">
      <c r="A22" s="19" t="s">
        <v>57</v>
      </c>
      <c r="B22" s="20">
        <v>77180000</v>
      </c>
      <c r="C22" s="20">
        <v>2248000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15.75" x14ac:dyDescent="0.25">
      <c r="A23" s="19" t="s">
        <v>58</v>
      </c>
      <c r="B23" s="20">
        <v>59100000</v>
      </c>
      <c r="C23" s="20">
        <v>46610000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15.75" x14ac:dyDescent="0.25">
      <c r="A24" s="19" t="s">
        <v>59</v>
      </c>
      <c r="B24" s="20">
        <v>1000000</v>
      </c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5.75" x14ac:dyDescent="0.25">
      <c r="A25" s="22" t="s">
        <v>60</v>
      </c>
      <c r="B25" s="17">
        <f>SUM(B26:B34)</f>
        <v>92830000</v>
      </c>
      <c r="C25" s="17">
        <f>SUM(C26:C34)</f>
        <v>59650000</v>
      </c>
      <c r="D25" s="17">
        <f t="shared" ref="D25:P25" si="2">SUM(D26:D34)</f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 t="shared" si="2"/>
        <v>0</v>
      </c>
      <c r="O25" s="17">
        <f t="shared" si="2"/>
        <v>0</v>
      </c>
      <c r="P25" s="17">
        <f t="shared" si="2"/>
        <v>0</v>
      </c>
    </row>
    <row r="26" spans="1:16" ht="15.75" x14ac:dyDescent="0.25">
      <c r="A26" s="19" t="s">
        <v>61</v>
      </c>
      <c r="B26" s="20">
        <v>15630000</v>
      </c>
      <c r="C26" s="20">
        <v>9150000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5.75" x14ac:dyDescent="0.25">
      <c r="A27" s="19" t="s">
        <v>62</v>
      </c>
      <c r="B27" s="20">
        <v>9800000</v>
      </c>
      <c r="C27" s="20">
        <v>3100000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5.75" x14ac:dyDescent="0.25">
      <c r="A28" s="19" t="s">
        <v>63</v>
      </c>
      <c r="B28" s="20">
        <v>8235000</v>
      </c>
      <c r="C28" s="20">
        <v>1950000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5.75" x14ac:dyDescent="0.25">
      <c r="A29" s="19" t="s">
        <v>64</v>
      </c>
      <c r="B29" s="20">
        <v>1260000</v>
      </c>
      <c r="C29" s="20">
        <v>150000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5.75" x14ac:dyDescent="0.25">
      <c r="A30" s="19" t="s">
        <v>65</v>
      </c>
      <c r="B30" s="20">
        <v>1400000</v>
      </c>
      <c r="C30" s="20">
        <v>50000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5.75" x14ac:dyDescent="0.25">
      <c r="A31" s="19" t="s">
        <v>66</v>
      </c>
      <c r="B31" s="20">
        <v>2500000</v>
      </c>
      <c r="C31" s="20">
        <v>400000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31.5" x14ac:dyDescent="0.25">
      <c r="A32" s="19" t="s">
        <v>67</v>
      </c>
      <c r="B32" s="20">
        <v>24605000</v>
      </c>
      <c r="C32" s="20">
        <v>23750000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25" ht="31.5" x14ac:dyDescent="0.25">
      <c r="A33" s="19" t="s">
        <v>68</v>
      </c>
      <c r="B33" s="21">
        <v>0</v>
      </c>
      <c r="C33" s="21"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25" ht="15.75" x14ac:dyDescent="0.25">
      <c r="A34" s="19" t="s">
        <v>69</v>
      </c>
      <c r="B34" s="20">
        <v>29400000</v>
      </c>
      <c r="C34" s="20">
        <v>21100000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25" ht="15.75" x14ac:dyDescent="0.25">
      <c r="A35" s="22" t="s">
        <v>70</v>
      </c>
      <c r="B35" s="17">
        <f>SUM(B36:B42)</f>
        <v>500000</v>
      </c>
      <c r="C35" s="23">
        <f>SUM(C36:C42)</f>
        <v>0</v>
      </c>
      <c r="D35" s="23">
        <f t="shared" ref="D35:P35" si="3">SUM(D36:D42)</f>
        <v>0</v>
      </c>
      <c r="E35" s="23">
        <f t="shared" si="3"/>
        <v>0</v>
      </c>
      <c r="F35" s="17">
        <f t="shared" si="3"/>
        <v>0</v>
      </c>
      <c r="G35" s="17">
        <f t="shared" si="3"/>
        <v>0</v>
      </c>
      <c r="H35" s="17">
        <f t="shared" si="3"/>
        <v>0</v>
      </c>
      <c r="I35" s="17">
        <f t="shared" si="3"/>
        <v>0</v>
      </c>
      <c r="J35" s="17">
        <f t="shared" si="3"/>
        <v>0</v>
      </c>
      <c r="K35" s="17">
        <f t="shared" si="3"/>
        <v>0</v>
      </c>
      <c r="L35" s="17">
        <f t="shared" si="3"/>
        <v>0</v>
      </c>
      <c r="M35" s="17">
        <f t="shared" si="3"/>
        <v>0</v>
      </c>
      <c r="N35" s="17">
        <f t="shared" si="3"/>
        <v>0</v>
      </c>
      <c r="O35" s="17">
        <f t="shared" si="3"/>
        <v>0</v>
      </c>
      <c r="P35" s="17">
        <f t="shared" si="3"/>
        <v>0</v>
      </c>
    </row>
    <row r="36" spans="1:25" ht="15.75" x14ac:dyDescent="0.25">
      <c r="A36" s="19" t="s">
        <v>71</v>
      </c>
      <c r="B36" s="20">
        <v>500000</v>
      </c>
      <c r="C36" s="21">
        <v>0</v>
      </c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25" ht="15.75" x14ac:dyDescent="0.25">
      <c r="A37" s="19" t="s">
        <v>72</v>
      </c>
      <c r="B37" s="21">
        <v>0</v>
      </c>
      <c r="C37" s="21">
        <v>0</v>
      </c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Y37" s="20"/>
    </row>
    <row r="38" spans="1:25" ht="15.75" x14ac:dyDescent="0.25">
      <c r="A38" s="19" t="s">
        <v>73</v>
      </c>
      <c r="B38" s="21">
        <v>0</v>
      </c>
      <c r="C38" s="21">
        <v>0</v>
      </c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25" ht="31.5" x14ac:dyDescent="0.25">
      <c r="A39" s="19" t="s">
        <v>74</v>
      </c>
      <c r="B39" s="21">
        <v>0</v>
      </c>
      <c r="C39" s="21">
        <v>0</v>
      </c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25" ht="31.5" x14ac:dyDescent="0.25">
      <c r="A40" s="19" t="s">
        <v>75</v>
      </c>
      <c r="B40" s="21">
        <v>0</v>
      </c>
      <c r="C40" s="21">
        <v>0</v>
      </c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25" ht="15.75" x14ac:dyDescent="0.25">
      <c r="A41" s="19" t="s">
        <v>76</v>
      </c>
      <c r="B41" s="21">
        <v>0</v>
      </c>
      <c r="C41" s="21">
        <v>0</v>
      </c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25" ht="15.75" x14ac:dyDescent="0.25">
      <c r="A42" s="19" t="s">
        <v>77</v>
      </c>
      <c r="B42" s="21">
        <v>0</v>
      </c>
      <c r="C42" s="21">
        <v>0</v>
      </c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25" ht="15.75" x14ac:dyDescent="0.25">
      <c r="A43" s="22" t="s">
        <v>78</v>
      </c>
      <c r="B43" s="23">
        <f>SUM(B44:B50)</f>
        <v>0</v>
      </c>
      <c r="C43" s="23">
        <f>SUM(C44:C50)</f>
        <v>0</v>
      </c>
      <c r="D43" s="23">
        <f t="shared" ref="D43:P43" si="4">SUM(D44:D50)</f>
        <v>0</v>
      </c>
      <c r="E43" s="23">
        <f t="shared" si="4"/>
        <v>0</v>
      </c>
      <c r="F43" s="17">
        <f t="shared" si="4"/>
        <v>0</v>
      </c>
      <c r="G43" s="17">
        <f t="shared" si="4"/>
        <v>0</v>
      </c>
      <c r="H43" s="17">
        <f t="shared" si="4"/>
        <v>0</v>
      </c>
      <c r="I43" s="17">
        <f t="shared" si="4"/>
        <v>0</v>
      </c>
      <c r="J43" s="17">
        <f t="shared" si="4"/>
        <v>0</v>
      </c>
      <c r="K43" s="17">
        <f t="shared" si="4"/>
        <v>0</v>
      </c>
      <c r="L43" s="17">
        <f t="shared" si="4"/>
        <v>0</v>
      </c>
      <c r="M43" s="17">
        <f t="shared" si="4"/>
        <v>0</v>
      </c>
      <c r="N43" s="17">
        <f t="shared" si="4"/>
        <v>0</v>
      </c>
      <c r="O43" s="17">
        <f t="shared" si="4"/>
        <v>0</v>
      </c>
      <c r="P43" s="17">
        <f t="shared" si="4"/>
        <v>0</v>
      </c>
    </row>
    <row r="44" spans="1:25" ht="15.75" x14ac:dyDescent="0.25">
      <c r="A44" s="19" t="s">
        <v>79</v>
      </c>
      <c r="B44" s="21">
        <v>0</v>
      </c>
      <c r="C44" s="21">
        <v>0</v>
      </c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25" ht="15.75" x14ac:dyDescent="0.25">
      <c r="A45" s="19" t="s">
        <v>80</v>
      </c>
      <c r="B45" s="21">
        <v>0</v>
      </c>
      <c r="C45" s="21">
        <v>0</v>
      </c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25" ht="15.75" x14ac:dyDescent="0.25">
      <c r="A46" s="19" t="s">
        <v>81</v>
      </c>
      <c r="B46" s="21">
        <v>0</v>
      </c>
      <c r="C46" s="21">
        <v>0</v>
      </c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25" ht="31.5" x14ac:dyDescent="0.25">
      <c r="A47" s="19" t="s">
        <v>82</v>
      </c>
      <c r="B47" s="21">
        <v>0</v>
      </c>
      <c r="C47" s="21">
        <v>0</v>
      </c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25" ht="31.5" x14ac:dyDescent="0.25">
      <c r="A48" s="19" t="s">
        <v>83</v>
      </c>
      <c r="B48" s="21">
        <v>0</v>
      </c>
      <c r="C48" s="21">
        <v>0</v>
      </c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23" ht="15.75" x14ac:dyDescent="0.25">
      <c r="A49" s="19" t="s">
        <v>84</v>
      </c>
      <c r="B49" s="21">
        <v>0</v>
      </c>
      <c r="C49" s="21">
        <v>0</v>
      </c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23" ht="15.75" x14ac:dyDescent="0.25">
      <c r="A50" s="19" t="s">
        <v>85</v>
      </c>
      <c r="B50" s="21">
        <v>0</v>
      </c>
      <c r="C50" s="21">
        <v>0</v>
      </c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23" ht="15.75" x14ac:dyDescent="0.25">
      <c r="A51" s="22" t="s">
        <v>86</v>
      </c>
      <c r="B51" s="17">
        <f>SUM(B52:B60)</f>
        <v>104152479</v>
      </c>
      <c r="C51" s="17">
        <f>SUM(C52:C60)</f>
        <v>101322000</v>
      </c>
      <c r="D51" s="17">
        <f t="shared" ref="D51:K51" si="5">SUM(D52:D60)</f>
        <v>0</v>
      </c>
      <c r="E51" s="17">
        <f t="shared" si="5"/>
        <v>0</v>
      </c>
      <c r="F51" s="17">
        <f t="shared" si="5"/>
        <v>0</v>
      </c>
      <c r="G51" s="17">
        <f>SUM(G52:G60)</f>
        <v>0</v>
      </c>
      <c r="H51" s="17">
        <f t="shared" si="5"/>
        <v>0</v>
      </c>
      <c r="I51" s="17">
        <f t="shared" si="5"/>
        <v>0</v>
      </c>
      <c r="J51" s="17">
        <f t="shared" si="5"/>
        <v>0</v>
      </c>
      <c r="K51" s="17">
        <f t="shared" si="5"/>
        <v>0</v>
      </c>
      <c r="L51" s="17">
        <f>SUM(L52:L60)</f>
        <v>0</v>
      </c>
      <c r="M51" s="17">
        <f>SUM(M52:M60)</f>
        <v>0</v>
      </c>
      <c r="N51" s="17">
        <f>SUM(N52:N60)</f>
        <v>0</v>
      </c>
      <c r="O51" s="17">
        <f>SUM(O52:O60)</f>
        <v>0</v>
      </c>
      <c r="P51" s="17">
        <f>SUM(P52:P60)</f>
        <v>0</v>
      </c>
    </row>
    <row r="52" spans="1:23" ht="15.75" x14ac:dyDescent="0.25">
      <c r="A52" s="19" t="s">
        <v>87</v>
      </c>
      <c r="B52" s="20">
        <v>102012479</v>
      </c>
      <c r="C52" s="20">
        <v>50500000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23" ht="15.75" x14ac:dyDescent="0.25">
      <c r="A53" s="19" t="s">
        <v>88</v>
      </c>
      <c r="B53" s="20">
        <v>610000</v>
      </c>
      <c r="C53" s="20">
        <v>5000000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23" ht="15.75" x14ac:dyDescent="0.25">
      <c r="A54" s="19" t="s">
        <v>89</v>
      </c>
      <c r="B54" s="20">
        <v>20000</v>
      </c>
      <c r="C54" s="20">
        <v>12800000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23" ht="15.75" x14ac:dyDescent="0.25">
      <c r="A55" s="19" t="s">
        <v>90</v>
      </c>
      <c r="B55" s="20">
        <v>80000</v>
      </c>
      <c r="C55" s="20"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3" ht="15.75" x14ac:dyDescent="0.25">
      <c r="A56" s="19" t="s">
        <v>91</v>
      </c>
      <c r="B56" s="20">
        <v>930000</v>
      </c>
      <c r="C56" s="20">
        <v>26022000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23" ht="15.75" x14ac:dyDescent="0.25">
      <c r="A57" s="19" t="s">
        <v>92</v>
      </c>
      <c r="B57" s="20">
        <v>300000</v>
      </c>
      <c r="C57" s="20">
        <v>6000000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23" ht="15.75" x14ac:dyDescent="0.25">
      <c r="A58" s="19" t="s">
        <v>93</v>
      </c>
      <c r="B58" s="21">
        <v>0</v>
      </c>
      <c r="C58" s="21"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23" ht="15.75" x14ac:dyDescent="0.25">
      <c r="A59" s="19" t="s">
        <v>94</v>
      </c>
      <c r="B59" s="20">
        <v>200000</v>
      </c>
      <c r="C59" s="20"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23" ht="31.5" x14ac:dyDescent="0.25">
      <c r="A60" s="19" t="s">
        <v>95</v>
      </c>
      <c r="B60" s="21">
        <v>0</v>
      </c>
      <c r="C60" s="20">
        <v>1000000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23" ht="15.75" x14ac:dyDescent="0.25">
      <c r="A61" s="22" t="s">
        <v>96</v>
      </c>
      <c r="B61" s="17">
        <f>SUM(B62:B65)</f>
        <v>0</v>
      </c>
      <c r="C61" s="17">
        <f>SUM(C62:C65)</f>
        <v>130912479</v>
      </c>
      <c r="D61" s="23">
        <f t="shared" ref="D61:W61" si="6">SUM(D62:D65)</f>
        <v>0</v>
      </c>
      <c r="E61" s="23">
        <f t="shared" si="6"/>
        <v>0</v>
      </c>
      <c r="F61" s="17">
        <f t="shared" si="6"/>
        <v>0</v>
      </c>
      <c r="G61" s="17">
        <f t="shared" si="6"/>
        <v>0</v>
      </c>
      <c r="H61" s="17">
        <f t="shared" si="6"/>
        <v>0</v>
      </c>
      <c r="I61" s="17">
        <f t="shared" si="6"/>
        <v>0</v>
      </c>
      <c r="J61" s="17">
        <f t="shared" si="6"/>
        <v>0</v>
      </c>
      <c r="K61" s="17">
        <f t="shared" si="6"/>
        <v>0</v>
      </c>
      <c r="L61" s="17">
        <f t="shared" si="6"/>
        <v>0</v>
      </c>
      <c r="M61" s="17">
        <f t="shared" si="6"/>
        <v>0</v>
      </c>
      <c r="N61" s="17">
        <f t="shared" si="6"/>
        <v>0</v>
      </c>
      <c r="O61" s="17">
        <f t="shared" si="6"/>
        <v>0</v>
      </c>
      <c r="P61" s="17">
        <f t="shared" si="6"/>
        <v>0</v>
      </c>
      <c r="Q61" s="17">
        <f t="shared" si="6"/>
        <v>0</v>
      </c>
      <c r="R61" s="17">
        <f t="shared" si="6"/>
        <v>0</v>
      </c>
      <c r="S61" s="17">
        <f t="shared" si="6"/>
        <v>0</v>
      </c>
      <c r="T61" s="17">
        <f t="shared" si="6"/>
        <v>0</v>
      </c>
      <c r="U61" s="17">
        <f t="shared" si="6"/>
        <v>0</v>
      </c>
      <c r="V61" s="17">
        <f t="shared" si="6"/>
        <v>0</v>
      </c>
      <c r="W61" s="17">
        <f t="shared" si="6"/>
        <v>0</v>
      </c>
    </row>
    <row r="62" spans="1:23" ht="15.75" x14ac:dyDescent="0.25">
      <c r="A62" s="19" t="s">
        <v>97</v>
      </c>
      <c r="B62" s="20">
        <v>0</v>
      </c>
      <c r="C62" s="20">
        <v>130912479</v>
      </c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23" ht="15.75" x14ac:dyDescent="0.25">
      <c r="A63" s="19" t="s">
        <v>98</v>
      </c>
      <c r="B63" s="21">
        <v>0</v>
      </c>
      <c r="C63" s="21">
        <v>0</v>
      </c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23" ht="15.75" x14ac:dyDescent="0.25">
      <c r="A64" s="19" t="s">
        <v>99</v>
      </c>
      <c r="B64" s="21">
        <v>0</v>
      </c>
      <c r="C64" s="21">
        <v>0</v>
      </c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27" ht="31.5" x14ac:dyDescent="0.25">
      <c r="A65" s="19" t="s">
        <v>100</v>
      </c>
      <c r="B65" s="21">
        <v>0</v>
      </c>
      <c r="C65" s="21">
        <v>0</v>
      </c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AA65" s="50"/>
    </row>
    <row r="66" spans="1:27" ht="15.75" x14ac:dyDescent="0.25">
      <c r="A66" s="22" t="s">
        <v>101</v>
      </c>
      <c r="B66" s="23">
        <f>SUM(B67:B68)</f>
        <v>0</v>
      </c>
      <c r="C66" s="23">
        <f>SUM(C67:C68)</f>
        <v>0</v>
      </c>
      <c r="D66" s="23">
        <f t="shared" ref="D66:K66" si="7">SUM(D67:D68)</f>
        <v>0</v>
      </c>
      <c r="E66" s="23">
        <f t="shared" si="7"/>
        <v>0</v>
      </c>
      <c r="F66" s="17">
        <f t="shared" si="7"/>
        <v>0</v>
      </c>
      <c r="G66" s="17">
        <f t="shared" si="7"/>
        <v>0</v>
      </c>
      <c r="H66" s="17">
        <f t="shared" si="7"/>
        <v>0</v>
      </c>
      <c r="I66" s="17">
        <f t="shared" si="7"/>
        <v>0</v>
      </c>
      <c r="J66" s="17">
        <f t="shared" si="7"/>
        <v>0</v>
      </c>
      <c r="K66" s="17">
        <f t="shared" si="7"/>
        <v>0</v>
      </c>
      <c r="L66" s="17">
        <f>SUM(L67:L68)</f>
        <v>0</v>
      </c>
      <c r="M66" s="17">
        <f>SUM(M67:M68)</f>
        <v>0</v>
      </c>
      <c r="N66" s="17">
        <f>SUM(N67:N68)</f>
        <v>0</v>
      </c>
      <c r="O66" s="17">
        <f>SUM(O67:O68)</f>
        <v>0</v>
      </c>
      <c r="P66" s="17">
        <f>SUM(P67:P68)</f>
        <v>0</v>
      </c>
    </row>
    <row r="67" spans="1:27" ht="15.75" x14ac:dyDescent="0.25">
      <c r="A67" s="19" t="s">
        <v>102</v>
      </c>
      <c r="B67" s="21">
        <v>0</v>
      </c>
      <c r="C67" s="21">
        <v>0</v>
      </c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27" ht="15.75" x14ac:dyDescent="0.25">
      <c r="A68" s="19" t="s">
        <v>103</v>
      </c>
      <c r="B68" s="21">
        <v>0</v>
      </c>
      <c r="C68" s="21">
        <v>0</v>
      </c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27" ht="15.75" x14ac:dyDescent="0.25">
      <c r="A69" s="22" t="s">
        <v>104</v>
      </c>
      <c r="B69" s="23">
        <f>SUM(B70:B72)</f>
        <v>0</v>
      </c>
      <c r="C69" s="23">
        <f>SUM(C70:C72)</f>
        <v>0</v>
      </c>
      <c r="D69" s="23">
        <f t="shared" ref="D69:P69" si="8">SUM(D70:D72)</f>
        <v>0</v>
      </c>
      <c r="E69" s="23">
        <f t="shared" si="8"/>
        <v>0</v>
      </c>
      <c r="F69" s="23">
        <f t="shared" si="8"/>
        <v>0</v>
      </c>
      <c r="G69" s="23">
        <f>SUM(G70:G72)</f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3">
        <f t="shared" si="8"/>
        <v>0</v>
      </c>
    </row>
    <row r="70" spans="1:27" ht="15.75" x14ac:dyDescent="0.25">
      <c r="A70" s="19" t="s">
        <v>105</v>
      </c>
      <c r="B70" s="21">
        <v>0</v>
      </c>
      <c r="C70" s="21">
        <v>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27" ht="15.75" x14ac:dyDescent="0.25">
      <c r="A71" s="19" t="s">
        <v>106</v>
      </c>
      <c r="B71" s="21">
        <v>0</v>
      </c>
      <c r="C71" s="21">
        <v>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27" ht="15.75" x14ac:dyDescent="0.25">
      <c r="A72" s="24" t="s">
        <v>107</v>
      </c>
      <c r="B72" s="25">
        <v>0</v>
      </c>
      <c r="C72" s="25">
        <v>0</v>
      </c>
      <c r="D72" s="25"/>
      <c r="E72" s="25"/>
      <c r="F72" s="25"/>
      <c r="G72" s="25"/>
      <c r="H72" s="25"/>
      <c r="I72" s="25"/>
      <c r="J72" s="21"/>
      <c r="K72" s="21"/>
      <c r="L72" s="21"/>
      <c r="M72" s="21"/>
      <c r="N72" s="21"/>
      <c r="O72" s="21"/>
      <c r="P72" s="21"/>
    </row>
    <row r="73" spans="1:27" ht="15.75" x14ac:dyDescent="0.25">
      <c r="A73" s="26" t="s">
        <v>108</v>
      </c>
      <c r="B73" s="27">
        <f>SUM(B9+B15+B25+B35+B43+B51+B61+B66+B69)</f>
        <v>1150300100</v>
      </c>
      <c r="C73" s="27">
        <f>SUM(C9+C15+C25+C35+C43+C51+C61+C66+C69)</f>
        <v>1150300100</v>
      </c>
      <c r="D73" s="27">
        <f t="shared" ref="D73:P73" si="9">SUM(D9+D15+D25+D35+D43+D51+D66+D70)</f>
        <v>0</v>
      </c>
      <c r="E73" s="27">
        <f t="shared" si="9"/>
        <v>0</v>
      </c>
      <c r="F73" s="27">
        <f t="shared" si="9"/>
        <v>0</v>
      </c>
      <c r="G73" s="27">
        <f t="shared" si="9"/>
        <v>0</v>
      </c>
      <c r="H73" s="27">
        <f t="shared" si="9"/>
        <v>0</v>
      </c>
      <c r="I73" s="27">
        <f t="shared" si="9"/>
        <v>0</v>
      </c>
      <c r="J73" s="27">
        <f t="shared" si="9"/>
        <v>0</v>
      </c>
      <c r="K73" s="27">
        <f t="shared" si="9"/>
        <v>0</v>
      </c>
      <c r="L73" s="27">
        <f t="shared" si="9"/>
        <v>0</v>
      </c>
      <c r="M73" s="27">
        <f t="shared" si="9"/>
        <v>0</v>
      </c>
      <c r="N73" s="27">
        <f t="shared" si="9"/>
        <v>0</v>
      </c>
      <c r="O73" s="27">
        <f t="shared" si="9"/>
        <v>0</v>
      </c>
      <c r="P73" s="27">
        <f t="shared" si="9"/>
        <v>0</v>
      </c>
    </row>
    <row r="74" spans="1:27" ht="15.75" x14ac:dyDescent="0.25">
      <c r="A74" s="28" t="s">
        <v>109</v>
      </c>
      <c r="B74" s="29">
        <v>0</v>
      </c>
      <c r="C74" s="29">
        <v>0</v>
      </c>
      <c r="D74" s="29">
        <f t="shared" ref="D74:G74" si="10">SUM(D75+D78+D81)</f>
        <v>0</v>
      </c>
      <c r="E74" s="29">
        <f t="shared" si="10"/>
        <v>0</v>
      </c>
      <c r="F74" s="29">
        <f t="shared" si="10"/>
        <v>0</v>
      </c>
      <c r="G74" s="29">
        <f t="shared" si="10"/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</row>
    <row r="75" spans="1:27" ht="15.75" x14ac:dyDescent="0.25">
      <c r="A75" s="30" t="s">
        <v>110</v>
      </c>
      <c r="B75" s="31">
        <v>0</v>
      </c>
      <c r="C75" s="31">
        <f>SUM(C76:C77)</f>
        <v>0</v>
      </c>
      <c r="D75" s="31">
        <f t="shared" ref="D75:G75" si="11">SUM(D76:D77)</f>
        <v>0</v>
      </c>
      <c r="E75" s="31">
        <f t="shared" si="11"/>
        <v>0</v>
      </c>
      <c r="F75" s="17">
        <f t="shared" si="11"/>
        <v>0</v>
      </c>
      <c r="G75" s="17">
        <f t="shared" si="11"/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</row>
    <row r="76" spans="1:27" ht="15.75" x14ac:dyDescent="0.25">
      <c r="A76" s="19" t="s">
        <v>111</v>
      </c>
      <c r="B76" s="21">
        <v>0</v>
      </c>
      <c r="C76" s="21">
        <v>0</v>
      </c>
      <c r="D76" s="21">
        <f t="shared" ref="D76:E77" si="12">SUM(E76:P76)</f>
        <v>0</v>
      </c>
      <c r="E76" s="21">
        <f t="shared" si="12"/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1:27" ht="15.75" x14ac:dyDescent="0.25">
      <c r="A77" s="19" t="s">
        <v>112</v>
      </c>
      <c r="B77" s="21">
        <v>0</v>
      </c>
      <c r="C77" s="21">
        <v>0</v>
      </c>
      <c r="D77" s="21">
        <f t="shared" si="12"/>
        <v>0</v>
      </c>
      <c r="E77" s="21">
        <f t="shared" si="12"/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27" ht="15.75" x14ac:dyDescent="0.25">
      <c r="A78" s="22" t="s">
        <v>113</v>
      </c>
      <c r="B78" s="23">
        <v>0</v>
      </c>
      <c r="C78" s="23">
        <f>SUM(C79:C80)</f>
        <v>0</v>
      </c>
      <c r="D78" s="23">
        <f>SUM(D79:D80)</f>
        <v>0</v>
      </c>
      <c r="E78" s="23">
        <f t="shared" ref="E78:P78" si="13">SUM(E79:E80)</f>
        <v>0</v>
      </c>
      <c r="F78" s="17">
        <f t="shared" si="13"/>
        <v>0</v>
      </c>
      <c r="G78" s="17">
        <f t="shared" si="13"/>
        <v>0</v>
      </c>
      <c r="H78" s="17">
        <f t="shared" si="13"/>
        <v>0</v>
      </c>
      <c r="I78" s="17">
        <f t="shared" si="13"/>
        <v>0</v>
      </c>
      <c r="J78" s="17">
        <f t="shared" si="13"/>
        <v>0</v>
      </c>
      <c r="K78" s="17">
        <f t="shared" si="13"/>
        <v>0</v>
      </c>
      <c r="L78" s="17">
        <f t="shared" si="13"/>
        <v>0</v>
      </c>
      <c r="M78" s="17">
        <f t="shared" si="13"/>
        <v>0</v>
      </c>
      <c r="N78" s="17">
        <f t="shared" si="13"/>
        <v>0</v>
      </c>
      <c r="O78" s="17">
        <f t="shared" si="13"/>
        <v>0</v>
      </c>
      <c r="P78" s="17">
        <f t="shared" si="13"/>
        <v>0</v>
      </c>
    </row>
    <row r="79" spans="1:27" ht="15.75" x14ac:dyDescent="0.25">
      <c r="A79" s="19" t="s">
        <v>114</v>
      </c>
      <c r="B79" s="21">
        <v>0</v>
      </c>
      <c r="C79" s="21">
        <v>0</v>
      </c>
      <c r="D79" s="21">
        <f t="shared" ref="D79:D80" si="14">SUM(E79:P79)</f>
        <v>0</v>
      </c>
      <c r="E79" s="21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1:27" ht="15.75" x14ac:dyDescent="0.25">
      <c r="A80" s="19" t="s">
        <v>115</v>
      </c>
      <c r="B80" s="21">
        <v>0</v>
      </c>
      <c r="C80" s="21">
        <v>0</v>
      </c>
      <c r="D80" s="21">
        <f t="shared" si="14"/>
        <v>0</v>
      </c>
      <c r="E80" s="21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ht="15.75" x14ac:dyDescent="0.25">
      <c r="A81" s="22" t="s">
        <v>116</v>
      </c>
      <c r="B81" s="23">
        <v>0</v>
      </c>
      <c r="C81" s="23">
        <f>SUM(C82)</f>
        <v>0</v>
      </c>
      <c r="D81" s="23">
        <f>+D82</f>
        <v>0</v>
      </c>
      <c r="E81" s="23">
        <f t="shared" ref="E81" si="15">+E82</f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</row>
    <row r="82" spans="1:16" ht="15.75" x14ac:dyDescent="0.25">
      <c r="A82" s="24" t="s">
        <v>117</v>
      </c>
      <c r="B82" s="25">
        <v>0</v>
      </c>
      <c r="C82" s="25">
        <v>0</v>
      </c>
      <c r="D82" s="25">
        <f t="shared" ref="D82" si="16">SUM(E82:P82)</f>
        <v>0</v>
      </c>
      <c r="E82" s="25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</row>
    <row r="83" spans="1:16" ht="15.75" x14ac:dyDescent="0.25">
      <c r="A83" s="26" t="s">
        <v>118</v>
      </c>
      <c r="B83" s="32">
        <v>0</v>
      </c>
      <c r="C83" s="32">
        <v>0</v>
      </c>
      <c r="D83" s="32">
        <f>SUM(D75+D78+D81)</f>
        <v>0</v>
      </c>
      <c r="E83" s="32">
        <f t="shared" ref="E83:K83" si="17">SUM(E75+E78+E81)</f>
        <v>0</v>
      </c>
      <c r="F83" s="32">
        <f t="shared" si="17"/>
        <v>0</v>
      </c>
      <c r="G83" s="32">
        <f t="shared" si="17"/>
        <v>0</v>
      </c>
      <c r="H83" s="32">
        <f t="shared" si="17"/>
        <v>0</v>
      </c>
      <c r="I83" s="32">
        <f t="shared" si="17"/>
        <v>0</v>
      </c>
      <c r="J83" s="32">
        <f t="shared" si="17"/>
        <v>0</v>
      </c>
      <c r="K83" s="32">
        <f t="shared" si="17"/>
        <v>0</v>
      </c>
      <c r="L83" s="32">
        <f>SUM(L75+L78+L81)</f>
        <v>0</v>
      </c>
      <c r="M83" s="32">
        <f>SUM(M75+M78+M81)</f>
        <v>0</v>
      </c>
      <c r="N83" s="32">
        <f>SUM(N75+N78+N81)</f>
        <v>0</v>
      </c>
      <c r="O83" s="32">
        <f>SUM(O75+O78+O81)</f>
        <v>0</v>
      </c>
      <c r="P83" s="32">
        <f>SUM(P75+P78+P81)</f>
        <v>0</v>
      </c>
    </row>
    <row r="84" spans="1:16" ht="15.75" x14ac:dyDescent="0.25">
      <c r="A84" s="33" t="s">
        <v>119</v>
      </c>
      <c r="B84" s="34">
        <f>SUM(B73:B83)</f>
        <v>1150300100</v>
      </c>
      <c r="C84" s="34">
        <f>SUM(C73:C83)</f>
        <v>1150300100</v>
      </c>
      <c r="D84" s="34">
        <f t="shared" ref="D84:P84" si="18">SUM(D73+D83)</f>
        <v>0</v>
      </c>
      <c r="E84" s="34">
        <f t="shared" si="18"/>
        <v>0</v>
      </c>
      <c r="F84" s="34">
        <f t="shared" si="18"/>
        <v>0</v>
      </c>
      <c r="G84" s="34">
        <f t="shared" si="18"/>
        <v>0</v>
      </c>
      <c r="H84" s="34">
        <f t="shared" si="18"/>
        <v>0</v>
      </c>
      <c r="I84" s="34">
        <f t="shared" si="18"/>
        <v>0</v>
      </c>
      <c r="J84" s="34">
        <f t="shared" si="18"/>
        <v>0</v>
      </c>
      <c r="K84" s="34">
        <f t="shared" si="18"/>
        <v>0</v>
      </c>
      <c r="L84" s="34">
        <f t="shared" si="18"/>
        <v>0</v>
      </c>
      <c r="M84" s="34">
        <f t="shared" si="18"/>
        <v>0</v>
      </c>
      <c r="N84" s="34">
        <f t="shared" si="18"/>
        <v>0</v>
      </c>
      <c r="O84" s="34">
        <f t="shared" si="18"/>
        <v>0</v>
      </c>
      <c r="P84" s="34">
        <f t="shared" si="18"/>
        <v>0</v>
      </c>
    </row>
    <row r="85" spans="1:16" x14ac:dyDescent="0.25">
      <c r="A85" s="66" t="s">
        <v>120</v>
      </c>
      <c r="B85" s="66"/>
      <c r="C85" s="66"/>
    </row>
    <row r="86" spans="1:16" x14ac:dyDescent="0.25">
      <c r="A86" s="70" t="s">
        <v>121</v>
      </c>
      <c r="B86" s="70"/>
      <c r="C86" s="70"/>
      <c r="D86" s="35"/>
    </row>
    <row r="87" spans="1:16" x14ac:dyDescent="0.25">
      <c r="A87" s="66" t="s">
        <v>122</v>
      </c>
      <c r="B87" s="66"/>
      <c r="C87" s="66"/>
      <c r="D87" s="36"/>
    </row>
    <row r="88" spans="1:16" ht="28.5" customHeight="1" x14ac:dyDescent="0.25">
      <c r="A88" s="66" t="s">
        <v>123</v>
      </c>
      <c r="B88" s="66"/>
      <c r="C88" s="66"/>
      <c r="D88" s="36"/>
    </row>
    <row r="89" spans="1:16" x14ac:dyDescent="0.25">
      <c r="A89" s="70" t="s">
        <v>124</v>
      </c>
      <c r="B89" s="70"/>
      <c r="C89" s="70"/>
      <c r="D89" s="35"/>
    </row>
    <row r="90" spans="1:16" x14ac:dyDescent="0.25">
      <c r="A90" s="66" t="s">
        <v>125</v>
      </c>
      <c r="B90" s="66"/>
      <c r="C90" s="66"/>
      <c r="D90" s="37"/>
    </row>
    <row r="91" spans="1:16" x14ac:dyDescent="0.25">
      <c r="A91" s="66" t="s">
        <v>126</v>
      </c>
      <c r="B91" s="66"/>
      <c r="C91" s="66"/>
      <c r="D91" s="36"/>
    </row>
    <row r="92" spans="1:16" x14ac:dyDescent="0.25">
      <c r="A92" s="38"/>
      <c r="B92"/>
      <c r="C92"/>
      <c r="D92" s="36"/>
    </row>
    <row r="93" spans="1:16" x14ac:dyDescent="0.25">
      <c r="A93" s="1" t="s">
        <v>127</v>
      </c>
      <c r="B93" s="65" t="s">
        <v>128</v>
      </c>
      <c r="C93" s="65"/>
      <c r="E93" s="39"/>
      <c r="F93" s="39"/>
      <c r="G93" s="39"/>
      <c r="H93" s="39"/>
      <c r="I93" s="39"/>
      <c r="J93" s="39"/>
      <c r="K93" s="39"/>
      <c r="L93" s="39"/>
      <c r="M93" s="67" t="s">
        <v>129</v>
      </c>
      <c r="N93" s="67"/>
      <c r="O93" s="67"/>
      <c r="P93" s="67"/>
    </row>
    <row r="94" spans="1:16" x14ac:dyDescent="0.25">
      <c r="A94" s="1" t="s">
        <v>130</v>
      </c>
      <c r="B94" s="65" t="s">
        <v>131</v>
      </c>
      <c r="C94" s="65"/>
      <c r="E94" s="1"/>
      <c r="F94" s="1"/>
      <c r="H94" s="1"/>
      <c r="J94" s="1"/>
      <c r="K94" s="1"/>
      <c r="L94" s="1"/>
      <c r="M94" s="65" t="s">
        <v>131</v>
      </c>
      <c r="N94" s="65"/>
      <c r="O94" s="65"/>
      <c r="P94" s="65"/>
    </row>
    <row r="95" spans="1:16" x14ac:dyDescent="0.25">
      <c r="A95" s="1" t="s">
        <v>132</v>
      </c>
      <c r="B95" s="65" t="s">
        <v>133</v>
      </c>
      <c r="C95" s="65"/>
      <c r="E95" s="1"/>
      <c r="F95" s="1"/>
      <c r="H95" s="1"/>
      <c r="J95" s="1"/>
      <c r="K95" s="1"/>
      <c r="L95" s="1"/>
      <c r="M95" s="65" t="s">
        <v>133</v>
      </c>
      <c r="N95" s="65"/>
      <c r="O95" s="65"/>
      <c r="P95" s="65"/>
    </row>
    <row r="96" spans="1:16" x14ac:dyDescent="0.25">
      <c r="F96" s="40"/>
    </row>
  </sheetData>
  <mergeCells count="20">
    <mergeCell ref="A89:C89"/>
    <mergeCell ref="A1:C1"/>
    <mergeCell ref="A2:C2"/>
    <mergeCell ref="A3:C3"/>
    <mergeCell ref="A4:C4"/>
    <mergeCell ref="A5:C5"/>
    <mergeCell ref="B6:C6"/>
    <mergeCell ref="D6:P6"/>
    <mergeCell ref="A85:C85"/>
    <mergeCell ref="A86:C86"/>
    <mergeCell ref="A87:C87"/>
    <mergeCell ref="A88:C88"/>
    <mergeCell ref="B95:C95"/>
    <mergeCell ref="M95:P95"/>
    <mergeCell ref="A90:C90"/>
    <mergeCell ref="A91:C91"/>
    <mergeCell ref="B93:C93"/>
    <mergeCell ref="M93:P93"/>
    <mergeCell ref="B94:C94"/>
    <mergeCell ref="M94:P9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A979-3F17-4865-8B71-523D82411B3D}">
  <sheetPr>
    <pageSetUpPr fitToPage="1"/>
  </sheetPr>
  <dimension ref="A8:L56"/>
  <sheetViews>
    <sheetView tabSelected="1" zoomScale="70" zoomScaleNormal="70" workbookViewId="0">
      <selection activeCell="M13" sqref="M13"/>
    </sheetView>
  </sheetViews>
  <sheetFormatPr baseColWidth="10" defaultRowHeight="15" x14ac:dyDescent="0.25"/>
  <cols>
    <col min="1" max="1" width="41.85546875" customWidth="1"/>
    <col min="2" max="2" width="32.28515625" customWidth="1"/>
    <col min="3" max="3" width="29" customWidth="1"/>
    <col min="5" max="5" width="16.28515625" hidden="1" customWidth="1"/>
    <col min="6" max="6" width="27.85546875" hidden="1" customWidth="1"/>
    <col min="7" max="7" width="17" hidden="1" customWidth="1"/>
    <col min="8" max="8" width="17.28515625" hidden="1" customWidth="1"/>
    <col min="9" max="9" width="15.140625" hidden="1" customWidth="1"/>
    <col min="10" max="10" width="18" hidden="1" customWidth="1"/>
    <col min="11" max="11" width="26.42578125" customWidth="1"/>
    <col min="12" max="12" width="21.42578125" customWidth="1"/>
  </cols>
  <sheetData>
    <row r="8" spans="1:6" ht="18.75" x14ac:dyDescent="0.3">
      <c r="A8" s="61" t="s">
        <v>9</v>
      </c>
      <c r="B8" s="61"/>
      <c r="C8" s="61"/>
      <c r="F8" t="s">
        <v>147</v>
      </c>
    </row>
    <row r="9" spans="1:6" x14ac:dyDescent="0.25">
      <c r="A9" s="62" t="s">
        <v>10</v>
      </c>
      <c r="B9" s="62"/>
      <c r="C9" s="62"/>
      <c r="F9" t="s">
        <v>148</v>
      </c>
    </row>
    <row r="10" spans="1:6" x14ac:dyDescent="0.25">
      <c r="A10" s="63" t="s">
        <v>154</v>
      </c>
      <c r="B10" s="63"/>
      <c r="C10" s="63"/>
      <c r="F10" t="s">
        <v>149</v>
      </c>
    </row>
    <row r="11" spans="1:6" x14ac:dyDescent="0.25">
      <c r="A11" s="63" t="s">
        <v>12</v>
      </c>
      <c r="B11" s="63"/>
      <c r="C11" s="63"/>
    </row>
    <row r="12" spans="1:6" x14ac:dyDescent="0.25">
      <c r="A12" s="41"/>
      <c r="B12" s="41"/>
      <c r="C12" s="41"/>
    </row>
    <row r="13" spans="1:6" x14ac:dyDescent="0.25">
      <c r="A13" s="41"/>
      <c r="B13" s="41"/>
      <c r="C13" s="41"/>
      <c r="E13">
        <v>1</v>
      </c>
      <c r="F13" t="s">
        <v>153</v>
      </c>
    </row>
    <row r="14" spans="1:6" x14ac:dyDescent="0.25">
      <c r="A14" s="42" t="s">
        <v>5</v>
      </c>
      <c r="B14" s="41"/>
      <c r="C14" s="41"/>
      <c r="F14" s="58">
        <f>353455512.93+336586452.83</f>
        <v>690041965.75999999</v>
      </c>
    </row>
    <row r="15" spans="1:6" x14ac:dyDescent="0.25">
      <c r="A15" s="42" t="s">
        <v>0</v>
      </c>
      <c r="B15" s="41"/>
      <c r="C15" s="41"/>
    </row>
    <row r="16" spans="1:6" x14ac:dyDescent="0.25">
      <c r="A16" s="41" t="s">
        <v>142</v>
      </c>
      <c r="B16" s="41"/>
      <c r="C16" s="43">
        <f>147515279.54+64328443.06</f>
        <v>211843722.59999999</v>
      </c>
    </row>
    <row r="17" spans="1:12" x14ac:dyDescent="0.25">
      <c r="A17" s="53" t="s">
        <v>145</v>
      </c>
      <c r="B17" s="41"/>
      <c r="C17" s="43">
        <v>28009264.789999999</v>
      </c>
      <c r="E17">
        <v>2</v>
      </c>
      <c r="F17" t="s">
        <v>150</v>
      </c>
    </row>
    <row r="18" spans="1:12" x14ac:dyDescent="0.25">
      <c r="A18" s="41"/>
      <c r="B18" s="41"/>
      <c r="C18" s="43"/>
      <c r="F18" s="59">
        <v>837960582.99000001</v>
      </c>
    </row>
    <row r="19" spans="1:12" x14ac:dyDescent="0.25">
      <c r="A19" s="41"/>
      <c r="B19" s="41"/>
      <c r="C19" s="43"/>
    </row>
    <row r="20" spans="1:12" x14ac:dyDescent="0.25">
      <c r="A20" s="42" t="s">
        <v>141</v>
      </c>
      <c r="B20" s="41"/>
      <c r="C20" s="43"/>
      <c r="G20" s="51"/>
    </row>
    <row r="21" spans="1:12" x14ac:dyDescent="0.25">
      <c r="A21" s="41" t="s">
        <v>143</v>
      </c>
      <c r="B21" s="41"/>
      <c r="C21" s="43">
        <v>5486529.6200000001</v>
      </c>
      <c r="F21" s="54" t="s">
        <v>151</v>
      </c>
    </row>
    <row r="22" spans="1:12" x14ac:dyDescent="0.25">
      <c r="A22" s="41" t="s">
        <v>144</v>
      </c>
      <c r="B22" s="41"/>
      <c r="C22" s="43">
        <v>67000000</v>
      </c>
      <c r="F22" s="59">
        <f>+F18-F14</f>
        <v>147918617.23000002</v>
      </c>
      <c r="I22" s="2"/>
    </row>
    <row r="23" spans="1:12" x14ac:dyDescent="0.25">
      <c r="A23" s="41"/>
      <c r="B23" s="41"/>
      <c r="C23" s="43"/>
    </row>
    <row r="24" spans="1:12" ht="16.5" x14ac:dyDescent="0.35">
      <c r="A24" s="45" t="s">
        <v>6</v>
      </c>
      <c r="B24" s="41"/>
      <c r="C24" s="47">
        <f>+C21+C16+C17+C22</f>
        <v>312339517.00999999</v>
      </c>
    </row>
    <row r="25" spans="1:12" x14ac:dyDescent="0.25">
      <c r="A25" s="41"/>
      <c r="B25" s="41"/>
      <c r="C25" s="43"/>
      <c r="G25" s="2"/>
    </row>
    <row r="26" spans="1:12" x14ac:dyDescent="0.25">
      <c r="A26" s="41"/>
      <c r="B26" s="41"/>
      <c r="C26" s="43"/>
    </row>
    <row r="27" spans="1:12" x14ac:dyDescent="0.25">
      <c r="A27" s="42" t="s">
        <v>2</v>
      </c>
      <c r="B27" s="41"/>
      <c r="C27" s="43">
        <f>+H30</f>
        <v>123838393.88</v>
      </c>
    </row>
    <row r="28" spans="1:12" x14ac:dyDescent="0.25">
      <c r="A28" s="42" t="s">
        <v>3</v>
      </c>
      <c r="B28" s="41"/>
      <c r="C28" s="2"/>
    </row>
    <row r="29" spans="1:12" x14ac:dyDescent="0.25">
      <c r="A29" s="41"/>
      <c r="B29" s="41"/>
      <c r="C29" s="43"/>
      <c r="G29" s="51"/>
      <c r="H29" s="56" t="s">
        <v>152</v>
      </c>
      <c r="J29" s="42"/>
      <c r="K29" s="41"/>
      <c r="L29" s="43"/>
    </row>
    <row r="30" spans="1:12" x14ac:dyDescent="0.25">
      <c r="A30" s="41"/>
      <c r="B30" s="41"/>
      <c r="C30" s="43"/>
      <c r="G30" s="2"/>
      <c r="H30" s="55">
        <f>+C24-C37</f>
        <v>123838393.88</v>
      </c>
      <c r="J30" s="42"/>
      <c r="K30" s="41"/>
      <c r="L30" s="2"/>
    </row>
    <row r="31" spans="1:12" ht="16.5" x14ac:dyDescent="0.35">
      <c r="A31" s="42" t="s">
        <v>7</v>
      </c>
      <c r="B31" s="41"/>
      <c r="C31" s="47">
        <f>+C27</f>
        <v>123838393.88</v>
      </c>
      <c r="E31" s="51"/>
      <c r="J31" s="41"/>
      <c r="K31" s="41"/>
      <c r="L31" s="43"/>
    </row>
    <row r="32" spans="1:12" x14ac:dyDescent="0.25">
      <c r="A32" s="41"/>
      <c r="B32" s="41"/>
      <c r="C32" s="43"/>
      <c r="E32" s="2"/>
      <c r="F32" s="60"/>
      <c r="J32" s="41"/>
      <c r="K32" s="41"/>
      <c r="L32" s="43"/>
    </row>
    <row r="33" spans="1:12" ht="16.5" x14ac:dyDescent="0.35">
      <c r="A33" s="41"/>
      <c r="B33" s="41"/>
      <c r="C33" s="43"/>
      <c r="F33" s="60">
        <f>+C24-C37</f>
        <v>123838393.88</v>
      </c>
      <c r="G33" s="2"/>
      <c r="J33" s="42"/>
      <c r="K33" s="41"/>
      <c r="L33" s="47"/>
    </row>
    <row r="34" spans="1:12" x14ac:dyDescent="0.25">
      <c r="A34" s="42" t="s">
        <v>8</v>
      </c>
      <c r="B34" s="41"/>
      <c r="C34" s="43"/>
      <c r="J34" s="41"/>
      <c r="K34" s="41"/>
      <c r="L34" s="43"/>
    </row>
    <row r="35" spans="1:12" ht="16.5" x14ac:dyDescent="0.35">
      <c r="A35" s="41" t="s">
        <v>4</v>
      </c>
      <c r="B35" s="41"/>
      <c r="C35" s="47">
        <v>336419740.36000001</v>
      </c>
      <c r="J35" s="41"/>
      <c r="K35" s="41"/>
      <c r="L35" s="43"/>
    </row>
    <row r="36" spans="1:12" x14ac:dyDescent="0.25">
      <c r="A36" s="41" t="s">
        <v>13</v>
      </c>
      <c r="B36" s="41"/>
      <c r="C36" s="43">
        <f>+-F22</f>
        <v>-147918617.23000002</v>
      </c>
      <c r="G36" s="2"/>
      <c r="J36" s="52"/>
      <c r="K36" s="41"/>
      <c r="L36" s="43"/>
    </row>
    <row r="37" spans="1:12" ht="16.5" x14ac:dyDescent="0.35">
      <c r="A37" s="42" t="s">
        <v>19</v>
      </c>
      <c r="B37" s="41"/>
      <c r="C37" s="47">
        <f>+C35+C36</f>
        <v>188501123.13</v>
      </c>
      <c r="G37" s="2"/>
      <c r="J37" s="44"/>
      <c r="K37" s="41"/>
      <c r="L37" s="47"/>
    </row>
    <row r="38" spans="1:12" x14ac:dyDescent="0.25">
      <c r="A38" s="41"/>
      <c r="B38" s="41"/>
      <c r="C38" s="44"/>
      <c r="J38" s="41"/>
      <c r="K38" s="41"/>
      <c r="L38" s="43"/>
    </row>
    <row r="39" spans="1:12" ht="16.5" x14ac:dyDescent="0.35">
      <c r="A39" s="45" t="s">
        <v>14</v>
      </c>
      <c r="B39" s="41"/>
      <c r="C39" s="47">
        <f>+C31+C37</f>
        <v>312339517.00999999</v>
      </c>
      <c r="E39" s="2"/>
      <c r="J39" s="42"/>
      <c r="K39" s="41"/>
      <c r="L39" s="47"/>
    </row>
    <row r="40" spans="1:12" x14ac:dyDescent="0.25">
      <c r="G40" s="2"/>
      <c r="J40" s="41"/>
      <c r="K40" s="41"/>
      <c r="L40" s="44"/>
    </row>
    <row r="41" spans="1:12" ht="16.5" x14ac:dyDescent="0.35">
      <c r="F41" s="2"/>
      <c r="J41" s="45"/>
      <c r="K41" s="41"/>
      <c r="L41" s="47"/>
    </row>
    <row r="42" spans="1:12" x14ac:dyDescent="0.25">
      <c r="E42" s="2"/>
      <c r="F42" t="s">
        <v>155</v>
      </c>
    </row>
    <row r="43" spans="1:12" ht="15.75" thickBot="1" x14ac:dyDescent="0.3">
      <c r="A43" s="46"/>
      <c r="C43" s="46"/>
      <c r="E43" s="2"/>
      <c r="F43" s="57">
        <f>+C24-C39</f>
        <v>0</v>
      </c>
      <c r="G43" s="2"/>
    </row>
    <row r="44" spans="1:12" x14ac:dyDescent="0.25">
      <c r="A44" s="48" t="s">
        <v>134</v>
      </c>
      <c r="B44" s="41"/>
      <c r="C44" s="48" t="s">
        <v>138</v>
      </c>
    </row>
    <row r="45" spans="1:12" x14ac:dyDescent="0.25">
      <c r="A45" s="48" t="s">
        <v>135</v>
      </c>
      <c r="B45" s="41"/>
      <c r="C45" s="48" t="s">
        <v>139</v>
      </c>
    </row>
    <row r="50" spans="1:3" ht="15.75" thickBot="1" x14ac:dyDescent="0.3">
      <c r="B50" s="49"/>
    </row>
    <row r="51" spans="1:3" x14ac:dyDescent="0.25">
      <c r="B51" s="48" t="s">
        <v>136</v>
      </c>
    </row>
    <row r="52" spans="1:3" x14ac:dyDescent="0.25">
      <c r="B52" s="48" t="s">
        <v>137</v>
      </c>
    </row>
    <row r="56" spans="1:3" ht="23.25" customHeight="1" x14ac:dyDescent="0.25">
      <c r="A56" s="74" t="s">
        <v>146</v>
      </c>
      <c r="B56" s="74"/>
      <c r="C56" s="74"/>
    </row>
  </sheetData>
  <sheetProtection algorithmName="SHA-512" hashValue="SmYztFR+/rS1gOTO+rOmY7zejnQHFxCyhtJ4jcHpo4kTtTcUBjsIIKZsSTIcqZP4yYZ4NKRQ7BiO3zt4q6JeTg==" saltValue="YZYz2Ep57/Frd8yI1Dugtg==" spinCount="100000" sheet="1" objects="1" scenarios="1" deleteColumns="0" deleteRows="0" sort="0"/>
  <mergeCells count="5">
    <mergeCell ref="A8:C8"/>
    <mergeCell ref="A9:C9"/>
    <mergeCell ref="A10:C10"/>
    <mergeCell ref="A11:C11"/>
    <mergeCell ref="A56:C56"/>
  </mergeCells>
  <printOptions horizontalCentered="1"/>
  <pageMargins left="0.25" right="0.25" top="0.75" bottom="0.75" header="0.3" footer="0.3"/>
  <pageSetup scale="77" fitToWidth="0" orientation="portrait" r:id="rId1"/>
  <colBreaks count="1" manualBreakCount="1">
    <brk id="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C1E71123-FC37-4265-A5C9-8127233A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SIGEF ENERO</vt:lpstr>
      <vt:lpstr>Hoja2</vt:lpstr>
      <vt:lpstr>JUNIO</vt:lpstr>
      <vt:lpstr>'BALANCE GENERAL SIGEF ENERO'!Área_de_impresión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2025-07-17T19:47:24Z</cp:lastPrinted>
  <dcterms:created xsi:type="dcterms:W3CDTF">2025-02-17T18:40:08Z</dcterms:created>
  <dcterms:modified xsi:type="dcterms:W3CDTF">2025-09-12T18:32:35Z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