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8_{0F59A3D3-BB93-48CA-A9DD-E34123E06975}" xr6:coauthVersionLast="47" xr6:coauthVersionMax="47" xr10:uidLastSave="{00000000-0000-0000-0000-000000000000}"/>
  <bookViews>
    <workbookView xWindow="-120" yWindow="-120" windowWidth="20730" windowHeight="11160" firstSheet="8" activeTab="8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  <sheet name="PPTO. DEV. MAYO 2023" sheetId="5" r:id="rId5"/>
    <sheet name="PPTO. DEV. JUNIO" sheetId="6" r:id="rId6"/>
    <sheet name="PPTO. DEV. JULIO " sheetId="7" r:id="rId7"/>
    <sheet name="PPTO. DEV. AGOSTO" sheetId="8" r:id="rId8"/>
    <sheet name="PPTO. DEV. SEPTIEMBRE " sheetId="9" r:id="rId9"/>
    <sheet name="PPTO. DEV. OCTUBRE" sheetId="10" r:id="rId10"/>
  </sheets>
  <definedNames>
    <definedName name="_xlnm.Print_Titles" localSheetId="3">'PPTO. DEV. ABRIL 2023'!$1:$7</definedName>
    <definedName name="_xlnm.Print_Titles" localSheetId="7">'PPTO. DEV. AGOSTO'!$1:$7</definedName>
    <definedName name="_xlnm.Print_Titles" localSheetId="1">'PPTO. DEV. FEBRERO 2023'!$1:$7</definedName>
    <definedName name="_xlnm.Print_Titles" localSheetId="5">'PPTO. DEV. JUNIO'!$1:$7</definedName>
    <definedName name="_xlnm.Print_Titles" localSheetId="4">'PPTO. DEV. MAYO 2023'!$1:$7</definedName>
    <definedName name="_xlnm.Print_Titles" localSheetId="9">'PPTO. DEV. OCTUBRE'!$1:$7</definedName>
    <definedName name="_xlnm.Print_Titles" localSheetId="8">'PPTO. DEV. SEPTIEMBRE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10" l="1"/>
  <c r="D82" i="10"/>
  <c r="D81" i="10" s="1"/>
  <c r="E81" i="10"/>
  <c r="C81" i="10"/>
  <c r="D80" i="10"/>
  <c r="D79" i="10"/>
  <c r="D78" i="10" s="1"/>
  <c r="P78" i="10"/>
  <c r="P83" i="10" s="1"/>
  <c r="O78" i="10"/>
  <c r="O83" i="10" s="1"/>
  <c r="N78" i="10"/>
  <c r="N83" i="10" s="1"/>
  <c r="M78" i="10"/>
  <c r="M83" i="10" s="1"/>
  <c r="L78" i="10"/>
  <c r="L83" i="10" s="1"/>
  <c r="K78" i="10"/>
  <c r="K83" i="10" s="1"/>
  <c r="J78" i="10"/>
  <c r="J83" i="10" s="1"/>
  <c r="I78" i="10"/>
  <c r="I83" i="10" s="1"/>
  <c r="H78" i="10"/>
  <c r="H83" i="10" s="1"/>
  <c r="G78" i="10"/>
  <c r="F78" i="10"/>
  <c r="E78" i="10"/>
  <c r="C78" i="10"/>
  <c r="E77" i="10"/>
  <c r="E75" i="10" s="1"/>
  <c r="D77" i="10"/>
  <c r="E76" i="10"/>
  <c r="D76" i="10" s="1"/>
  <c r="D75" i="10" s="1"/>
  <c r="G75" i="10"/>
  <c r="G83" i="10" s="1"/>
  <c r="F75" i="10"/>
  <c r="F83" i="10" s="1"/>
  <c r="C75" i="10"/>
  <c r="G74" i="10"/>
  <c r="D72" i="10"/>
  <c r="D71" i="10"/>
  <c r="D70" i="10"/>
  <c r="P69" i="10"/>
  <c r="O69" i="10"/>
  <c r="N69" i="10"/>
  <c r="M69" i="10"/>
  <c r="L69" i="10"/>
  <c r="K69" i="10"/>
  <c r="J69" i="10"/>
  <c r="I69" i="10"/>
  <c r="H69" i="10"/>
  <c r="G69" i="10"/>
  <c r="F69" i="10"/>
  <c r="E69" i="10"/>
  <c r="C69" i="10"/>
  <c r="B69" i="10"/>
  <c r="D68" i="10"/>
  <c r="D66" i="10" s="1"/>
  <c r="D67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C66" i="10"/>
  <c r="B66" i="10"/>
  <c r="D65" i="10"/>
  <c r="D64" i="10"/>
  <c r="D63" i="10"/>
  <c r="D62" i="10"/>
  <c r="D61" i="10" s="1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D60" i="10"/>
  <c r="D59" i="10"/>
  <c r="D58" i="10"/>
  <c r="D57" i="10"/>
  <c r="D56" i="10"/>
  <c r="D55" i="10"/>
  <c r="D54" i="10"/>
  <c r="D53" i="10"/>
  <c r="D52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C51" i="10"/>
  <c r="B51" i="10"/>
  <c r="D50" i="10"/>
  <c r="D49" i="10"/>
  <c r="D48" i="10"/>
  <c r="D47" i="10"/>
  <c r="D46" i="10"/>
  <c r="D45" i="10"/>
  <c r="D44" i="10"/>
  <c r="P43" i="10"/>
  <c r="O43" i="10"/>
  <c r="N43" i="10"/>
  <c r="M43" i="10"/>
  <c r="L43" i="10"/>
  <c r="K43" i="10"/>
  <c r="I43" i="10"/>
  <c r="G43" i="10"/>
  <c r="F43" i="10"/>
  <c r="E43" i="10"/>
  <c r="C43" i="10"/>
  <c r="B43" i="10"/>
  <c r="D42" i="10"/>
  <c r="D41" i="10"/>
  <c r="D40" i="10"/>
  <c r="D39" i="10"/>
  <c r="D38" i="10"/>
  <c r="D37" i="10"/>
  <c r="D36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C35" i="10"/>
  <c r="B35" i="10"/>
  <c r="D34" i="10"/>
  <c r="D33" i="10"/>
  <c r="D32" i="10"/>
  <c r="D31" i="10"/>
  <c r="D30" i="10"/>
  <c r="D29" i="10"/>
  <c r="D28" i="10"/>
  <c r="D27" i="10"/>
  <c r="D26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C25" i="10"/>
  <c r="B25" i="10"/>
  <c r="D24" i="10"/>
  <c r="D23" i="10"/>
  <c r="D22" i="10"/>
  <c r="D21" i="10"/>
  <c r="D20" i="10"/>
  <c r="D19" i="10"/>
  <c r="D18" i="10"/>
  <c r="D17" i="10"/>
  <c r="D16" i="10"/>
  <c r="P15" i="10"/>
  <c r="O15" i="10"/>
  <c r="M15" i="10"/>
  <c r="L15" i="10"/>
  <c r="K15" i="10"/>
  <c r="J15" i="10"/>
  <c r="I15" i="10"/>
  <c r="H15" i="10"/>
  <c r="G15" i="10"/>
  <c r="F15" i="10"/>
  <c r="E15" i="10"/>
  <c r="C15" i="10"/>
  <c r="B15" i="10"/>
  <c r="D14" i="10"/>
  <c r="D13" i="10"/>
  <c r="D12" i="10"/>
  <c r="D11" i="10"/>
  <c r="D10" i="10"/>
  <c r="P9" i="10"/>
  <c r="P73" i="10" s="1"/>
  <c r="P84" i="10" s="1"/>
  <c r="O9" i="10"/>
  <c r="O73" i="10" s="1"/>
  <c r="O84" i="10" s="1"/>
  <c r="N9" i="10"/>
  <c r="M9" i="10"/>
  <c r="M73" i="10" s="1"/>
  <c r="M84" i="10" s="1"/>
  <c r="L9" i="10"/>
  <c r="L73" i="10" s="1"/>
  <c r="L84" i="10" s="1"/>
  <c r="K9" i="10"/>
  <c r="K73" i="10" s="1"/>
  <c r="K84" i="10" s="1"/>
  <c r="J9" i="10"/>
  <c r="J73" i="10" s="1"/>
  <c r="J84" i="10" s="1"/>
  <c r="I9" i="10"/>
  <c r="I73" i="10" s="1"/>
  <c r="I84" i="10" s="1"/>
  <c r="H9" i="10"/>
  <c r="H73" i="10" s="1"/>
  <c r="H84" i="10" s="1"/>
  <c r="G9" i="10"/>
  <c r="G73" i="10" s="1"/>
  <c r="F9" i="10"/>
  <c r="F73" i="10" s="1"/>
  <c r="F84" i="10" s="1"/>
  <c r="E9" i="10"/>
  <c r="E73" i="10" s="1"/>
  <c r="C9" i="10"/>
  <c r="C73" i="10" s="1"/>
  <c r="C84" i="10" s="1"/>
  <c r="B9" i="10"/>
  <c r="B73" i="10" s="1"/>
  <c r="B84" i="10" s="1"/>
  <c r="N83" i="9"/>
  <c r="J83" i="9"/>
  <c r="F83" i="9"/>
  <c r="D82" i="9"/>
  <c r="E81" i="9"/>
  <c r="D81" i="9"/>
  <c r="C81" i="9"/>
  <c r="D80" i="9"/>
  <c r="D79" i="9"/>
  <c r="D78" i="9" s="1"/>
  <c r="P78" i="9"/>
  <c r="P83" i="9" s="1"/>
  <c r="O78" i="9"/>
  <c r="O83" i="9" s="1"/>
  <c r="N78" i="9"/>
  <c r="M78" i="9"/>
  <c r="M83" i="9" s="1"/>
  <c r="L78" i="9"/>
  <c r="L83" i="9" s="1"/>
  <c r="K78" i="9"/>
  <c r="K83" i="9" s="1"/>
  <c r="J78" i="9"/>
  <c r="I78" i="9"/>
  <c r="I83" i="9" s="1"/>
  <c r="H78" i="9"/>
  <c r="H83" i="9" s="1"/>
  <c r="G78" i="9"/>
  <c r="F78" i="9"/>
  <c r="E78" i="9"/>
  <c r="C78" i="9"/>
  <c r="E77" i="9"/>
  <c r="D77" i="9"/>
  <c r="E76" i="9"/>
  <c r="D76" i="9" s="1"/>
  <c r="D75" i="9" s="1"/>
  <c r="G75" i="9"/>
  <c r="G83" i="9" s="1"/>
  <c r="F75" i="9"/>
  <c r="F74" i="9" s="1"/>
  <c r="E75" i="9"/>
  <c r="E83" i="9" s="1"/>
  <c r="C75" i="9"/>
  <c r="G74" i="9"/>
  <c r="D72" i="9"/>
  <c r="D71" i="9"/>
  <c r="D70" i="9"/>
  <c r="P69" i="9"/>
  <c r="O69" i="9"/>
  <c r="N69" i="9"/>
  <c r="M69" i="9"/>
  <c r="L69" i="9"/>
  <c r="K69" i="9"/>
  <c r="J69" i="9"/>
  <c r="I69" i="9"/>
  <c r="H69" i="9"/>
  <c r="G69" i="9"/>
  <c r="F69" i="9"/>
  <c r="E69" i="9"/>
  <c r="C69" i="9"/>
  <c r="B69" i="9"/>
  <c r="D68" i="9"/>
  <c r="D67" i="9"/>
  <c r="P66" i="9"/>
  <c r="O66" i="9"/>
  <c r="N66" i="9"/>
  <c r="M66" i="9"/>
  <c r="L66" i="9"/>
  <c r="K66" i="9"/>
  <c r="J66" i="9"/>
  <c r="I66" i="9"/>
  <c r="H66" i="9"/>
  <c r="G66" i="9"/>
  <c r="F66" i="9"/>
  <c r="E66" i="9"/>
  <c r="C66" i="9"/>
  <c r="B66" i="9"/>
  <c r="D65" i="9"/>
  <c r="D64" i="9"/>
  <c r="D63" i="9"/>
  <c r="D62" i="9"/>
  <c r="P61" i="9"/>
  <c r="O61" i="9"/>
  <c r="N61" i="9"/>
  <c r="M61" i="9"/>
  <c r="L61" i="9"/>
  <c r="K61" i="9"/>
  <c r="J61" i="9"/>
  <c r="I61" i="9"/>
  <c r="H61" i="9"/>
  <c r="G61" i="9"/>
  <c r="F61" i="9"/>
  <c r="E61" i="9"/>
  <c r="C61" i="9"/>
  <c r="B61" i="9"/>
  <c r="D60" i="9"/>
  <c r="D59" i="9"/>
  <c r="D58" i="9"/>
  <c r="D57" i="9"/>
  <c r="D56" i="9"/>
  <c r="D55" i="9"/>
  <c r="D54" i="9"/>
  <c r="D53" i="9"/>
  <c r="D52" i="9"/>
  <c r="P51" i="9"/>
  <c r="O51" i="9"/>
  <c r="N51" i="9"/>
  <c r="M51" i="9"/>
  <c r="L51" i="9"/>
  <c r="K51" i="9"/>
  <c r="J51" i="9"/>
  <c r="I51" i="9"/>
  <c r="H51" i="9"/>
  <c r="G51" i="9"/>
  <c r="F51" i="9"/>
  <c r="E51" i="9"/>
  <c r="C51" i="9"/>
  <c r="B51" i="9"/>
  <c r="D50" i="9"/>
  <c r="D49" i="9"/>
  <c r="D48" i="9"/>
  <c r="D47" i="9"/>
  <c r="D46" i="9"/>
  <c r="D45" i="9"/>
  <c r="D44" i="9"/>
  <c r="P43" i="9"/>
  <c r="O43" i="9"/>
  <c r="N43" i="9"/>
  <c r="M43" i="9"/>
  <c r="L43" i="9"/>
  <c r="K43" i="9"/>
  <c r="I43" i="9"/>
  <c r="G43" i="9"/>
  <c r="F43" i="9"/>
  <c r="E43" i="9"/>
  <c r="C43" i="9"/>
  <c r="B43" i="9"/>
  <c r="D42" i="9"/>
  <c r="D41" i="9"/>
  <c r="D40" i="9"/>
  <c r="D39" i="9"/>
  <c r="D38" i="9"/>
  <c r="D37" i="9"/>
  <c r="D36" i="9"/>
  <c r="P35" i="9"/>
  <c r="O35" i="9"/>
  <c r="N35" i="9"/>
  <c r="M35" i="9"/>
  <c r="L35" i="9"/>
  <c r="K35" i="9"/>
  <c r="J35" i="9"/>
  <c r="I35" i="9"/>
  <c r="H35" i="9"/>
  <c r="G35" i="9"/>
  <c r="F35" i="9"/>
  <c r="E35" i="9"/>
  <c r="C35" i="9"/>
  <c r="B35" i="9"/>
  <c r="D34" i="9"/>
  <c r="D33" i="9"/>
  <c r="D32" i="9"/>
  <c r="D31" i="9"/>
  <c r="D30" i="9"/>
  <c r="D29" i="9"/>
  <c r="D28" i="9"/>
  <c r="D27" i="9"/>
  <c r="D26" i="9"/>
  <c r="P25" i="9"/>
  <c r="O25" i="9"/>
  <c r="N25" i="9"/>
  <c r="M25" i="9"/>
  <c r="L25" i="9"/>
  <c r="K25" i="9"/>
  <c r="J25" i="9"/>
  <c r="I25" i="9"/>
  <c r="H25" i="9"/>
  <c r="G25" i="9"/>
  <c r="F25" i="9"/>
  <c r="E25" i="9"/>
  <c r="C25" i="9"/>
  <c r="B25" i="9"/>
  <c r="D24" i="9"/>
  <c r="D23" i="9"/>
  <c r="D22" i="9"/>
  <c r="D21" i="9"/>
  <c r="D20" i="9"/>
  <c r="D19" i="9"/>
  <c r="D18" i="9"/>
  <c r="D17" i="9"/>
  <c r="D16" i="9"/>
  <c r="P15" i="9"/>
  <c r="O15" i="9"/>
  <c r="N15" i="9"/>
  <c r="M15" i="9"/>
  <c r="L15" i="9"/>
  <c r="K15" i="9"/>
  <c r="J15" i="9"/>
  <c r="I15" i="9"/>
  <c r="H15" i="9"/>
  <c r="G15" i="9"/>
  <c r="F15" i="9"/>
  <c r="E15" i="9"/>
  <c r="C15" i="9"/>
  <c r="B15" i="9"/>
  <c r="D14" i="9"/>
  <c r="D13" i="9"/>
  <c r="D12" i="9"/>
  <c r="D11" i="9"/>
  <c r="D10" i="9"/>
  <c r="P9" i="9"/>
  <c r="P73" i="9" s="1"/>
  <c r="P84" i="9" s="1"/>
  <c r="O9" i="9"/>
  <c r="O73" i="9" s="1"/>
  <c r="O84" i="9" s="1"/>
  <c r="N9" i="9"/>
  <c r="N73" i="9" s="1"/>
  <c r="N84" i="9" s="1"/>
  <c r="M9" i="9"/>
  <c r="L9" i="9"/>
  <c r="L73" i="9" s="1"/>
  <c r="L84" i="9" s="1"/>
  <c r="K9" i="9"/>
  <c r="K73" i="9" s="1"/>
  <c r="K84" i="9" s="1"/>
  <c r="J9" i="9"/>
  <c r="J73" i="9" s="1"/>
  <c r="J84" i="9" s="1"/>
  <c r="I9" i="9"/>
  <c r="I73" i="9" s="1"/>
  <c r="I84" i="9" s="1"/>
  <c r="H9" i="9"/>
  <c r="H73" i="9" s="1"/>
  <c r="H84" i="9" s="1"/>
  <c r="G9" i="9"/>
  <c r="G73" i="9" s="1"/>
  <c r="G84" i="9" s="1"/>
  <c r="F9" i="9"/>
  <c r="F73" i="9" s="1"/>
  <c r="F84" i="9" s="1"/>
  <c r="E9" i="9"/>
  <c r="E73" i="9" s="1"/>
  <c r="C9" i="9"/>
  <c r="B9" i="9"/>
  <c r="B73" i="9" s="1"/>
  <c r="B84" i="9" s="1"/>
  <c r="M83" i="8"/>
  <c r="I83" i="8"/>
  <c r="D82" i="8"/>
  <c r="D81" i="8" s="1"/>
  <c r="E81" i="8"/>
  <c r="C81" i="8"/>
  <c r="D80" i="8"/>
  <c r="D78" i="8" s="1"/>
  <c r="D79" i="8"/>
  <c r="P78" i="8"/>
  <c r="P83" i="8" s="1"/>
  <c r="O78" i="8"/>
  <c r="O83" i="8" s="1"/>
  <c r="N78" i="8"/>
  <c r="N83" i="8" s="1"/>
  <c r="M78" i="8"/>
  <c r="L78" i="8"/>
  <c r="L83" i="8" s="1"/>
  <c r="K78" i="8"/>
  <c r="K83" i="8" s="1"/>
  <c r="J78" i="8"/>
  <c r="J83" i="8" s="1"/>
  <c r="I78" i="8"/>
  <c r="H78" i="8"/>
  <c r="H83" i="8" s="1"/>
  <c r="G78" i="8"/>
  <c r="F78" i="8"/>
  <c r="F74" i="8" s="1"/>
  <c r="E78" i="8"/>
  <c r="C78" i="8"/>
  <c r="E77" i="8"/>
  <c r="D77" i="8" s="1"/>
  <c r="E76" i="8"/>
  <c r="D76" i="8" s="1"/>
  <c r="D75" i="8" s="1"/>
  <c r="G75" i="8"/>
  <c r="G83" i="8" s="1"/>
  <c r="F75" i="8"/>
  <c r="F83" i="8" s="1"/>
  <c r="C75" i="8"/>
  <c r="D72" i="8"/>
  <c r="D71" i="8"/>
  <c r="D70" i="8"/>
  <c r="P69" i="8"/>
  <c r="O69" i="8"/>
  <c r="N69" i="8"/>
  <c r="M69" i="8"/>
  <c r="L69" i="8"/>
  <c r="K69" i="8"/>
  <c r="J69" i="8"/>
  <c r="I69" i="8"/>
  <c r="H69" i="8"/>
  <c r="G69" i="8"/>
  <c r="F69" i="8"/>
  <c r="E69" i="8"/>
  <c r="C69" i="8"/>
  <c r="B69" i="8"/>
  <c r="D68" i="8"/>
  <c r="D67" i="8"/>
  <c r="D66" i="8" s="1"/>
  <c r="P66" i="8"/>
  <c r="O66" i="8"/>
  <c r="N66" i="8"/>
  <c r="M66" i="8"/>
  <c r="L66" i="8"/>
  <c r="K66" i="8"/>
  <c r="J66" i="8"/>
  <c r="I66" i="8"/>
  <c r="H66" i="8"/>
  <c r="G66" i="8"/>
  <c r="F66" i="8"/>
  <c r="E66" i="8"/>
  <c r="C66" i="8"/>
  <c r="B66" i="8"/>
  <c r="D65" i="8"/>
  <c r="D64" i="8"/>
  <c r="D63" i="8"/>
  <c r="D62" i="8"/>
  <c r="P61" i="8"/>
  <c r="O61" i="8"/>
  <c r="N61" i="8"/>
  <c r="M61" i="8"/>
  <c r="L61" i="8"/>
  <c r="K61" i="8"/>
  <c r="J61" i="8"/>
  <c r="I61" i="8"/>
  <c r="H61" i="8"/>
  <c r="G61" i="8"/>
  <c r="F61" i="8"/>
  <c r="E61" i="8"/>
  <c r="C61" i="8"/>
  <c r="B61" i="8"/>
  <c r="D60" i="8"/>
  <c r="D59" i="8"/>
  <c r="D58" i="8"/>
  <c r="D57" i="8"/>
  <c r="D56" i="8"/>
  <c r="D55" i="8"/>
  <c r="D54" i="8"/>
  <c r="D53" i="8"/>
  <c r="D52" i="8"/>
  <c r="P51" i="8"/>
  <c r="O51" i="8"/>
  <c r="N51" i="8"/>
  <c r="M51" i="8"/>
  <c r="L51" i="8"/>
  <c r="K51" i="8"/>
  <c r="J51" i="8"/>
  <c r="I51" i="8"/>
  <c r="H51" i="8"/>
  <c r="G51" i="8"/>
  <c r="F51" i="8"/>
  <c r="E51" i="8"/>
  <c r="C51" i="8"/>
  <c r="B51" i="8"/>
  <c r="D50" i="8"/>
  <c r="D49" i="8"/>
  <c r="D48" i="8"/>
  <c r="D47" i="8"/>
  <c r="D46" i="8"/>
  <c r="D45" i="8"/>
  <c r="D44" i="8"/>
  <c r="P43" i="8"/>
  <c r="O43" i="8"/>
  <c r="N43" i="8"/>
  <c r="M43" i="8"/>
  <c r="L43" i="8"/>
  <c r="K43" i="8"/>
  <c r="I43" i="8"/>
  <c r="G43" i="8"/>
  <c r="F43" i="8"/>
  <c r="E43" i="8"/>
  <c r="C43" i="8"/>
  <c r="B43" i="8"/>
  <c r="D42" i="8"/>
  <c r="D41" i="8"/>
  <c r="D40" i="8"/>
  <c r="D39" i="8"/>
  <c r="D38" i="8"/>
  <c r="D37" i="8"/>
  <c r="D36" i="8"/>
  <c r="P35" i="8"/>
  <c r="O35" i="8"/>
  <c r="N35" i="8"/>
  <c r="M35" i="8"/>
  <c r="L35" i="8"/>
  <c r="K35" i="8"/>
  <c r="J35" i="8"/>
  <c r="I35" i="8"/>
  <c r="H35" i="8"/>
  <c r="G35" i="8"/>
  <c r="F35" i="8"/>
  <c r="E35" i="8"/>
  <c r="C35" i="8"/>
  <c r="B35" i="8"/>
  <c r="D34" i="8"/>
  <c r="D33" i="8"/>
  <c r="D32" i="8"/>
  <c r="D31" i="8"/>
  <c r="D30" i="8"/>
  <c r="D29" i="8"/>
  <c r="D28" i="8"/>
  <c r="D27" i="8"/>
  <c r="D26" i="8"/>
  <c r="P25" i="8"/>
  <c r="O25" i="8"/>
  <c r="N25" i="8"/>
  <c r="M25" i="8"/>
  <c r="L25" i="8"/>
  <c r="K25" i="8"/>
  <c r="J25" i="8"/>
  <c r="I25" i="8"/>
  <c r="H25" i="8"/>
  <c r="G25" i="8"/>
  <c r="F25" i="8"/>
  <c r="E25" i="8"/>
  <c r="C25" i="8"/>
  <c r="B25" i="8"/>
  <c r="D24" i="8"/>
  <c r="D23" i="8"/>
  <c r="D22" i="8"/>
  <c r="D21" i="8"/>
  <c r="D20" i="8"/>
  <c r="D19" i="8"/>
  <c r="D18" i="8"/>
  <c r="D17" i="8"/>
  <c r="D16" i="8"/>
  <c r="P15" i="8"/>
  <c r="O15" i="8"/>
  <c r="N15" i="8"/>
  <c r="M15" i="8"/>
  <c r="L15" i="8"/>
  <c r="K15" i="8"/>
  <c r="J15" i="8"/>
  <c r="I15" i="8"/>
  <c r="H15" i="8"/>
  <c r="G15" i="8"/>
  <c r="F15" i="8"/>
  <c r="E15" i="8"/>
  <c r="C15" i="8"/>
  <c r="B15" i="8"/>
  <c r="D14" i="8"/>
  <c r="D13" i="8"/>
  <c r="D12" i="8"/>
  <c r="D11" i="8"/>
  <c r="D10" i="8"/>
  <c r="P9" i="8"/>
  <c r="P73" i="8" s="1"/>
  <c r="P84" i="8" s="1"/>
  <c r="O9" i="8"/>
  <c r="O73" i="8" s="1"/>
  <c r="O84" i="8" s="1"/>
  <c r="N9" i="8"/>
  <c r="N73" i="8" s="1"/>
  <c r="N84" i="8" s="1"/>
  <c r="M9" i="8"/>
  <c r="M73" i="8" s="1"/>
  <c r="M84" i="8" s="1"/>
  <c r="L9" i="8"/>
  <c r="K9" i="8"/>
  <c r="K73" i="8" s="1"/>
  <c r="K84" i="8" s="1"/>
  <c r="J9" i="8"/>
  <c r="J73" i="8" s="1"/>
  <c r="J84" i="8" s="1"/>
  <c r="I9" i="8"/>
  <c r="I73" i="8" s="1"/>
  <c r="I84" i="8" s="1"/>
  <c r="H9" i="8"/>
  <c r="H73" i="8" s="1"/>
  <c r="H84" i="8" s="1"/>
  <c r="G9" i="8"/>
  <c r="G73" i="8" s="1"/>
  <c r="F9" i="8"/>
  <c r="F73" i="8" s="1"/>
  <c r="E9" i="8"/>
  <c r="E73" i="8" s="1"/>
  <c r="C9" i="8"/>
  <c r="B9" i="8"/>
  <c r="B73" i="8" s="1"/>
  <c r="B84" i="8" s="1"/>
  <c r="N83" i="7"/>
  <c r="J83" i="7"/>
  <c r="D82" i="7"/>
  <c r="E81" i="7"/>
  <c r="D81" i="7"/>
  <c r="C81" i="7"/>
  <c r="D80" i="7"/>
  <c r="D79" i="7"/>
  <c r="D78" i="7" s="1"/>
  <c r="P78" i="7"/>
  <c r="P83" i="7" s="1"/>
  <c r="O78" i="7"/>
  <c r="O83" i="7" s="1"/>
  <c r="N78" i="7"/>
  <c r="M78" i="7"/>
  <c r="M83" i="7" s="1"/>
  <c r="L78" i="7"/>
  <c r="L83" i="7" s="1"/>
  <c r="K78" i="7"/>
  <c r="K83" i="7" s="1"/>
  <c r="J78" i="7"/>
  <c r="I78" i="7"/>
  <c r="I83" i="7" s="1"/>
  <c r="H78" i="7"/>
  <c r="H83" i="7" s="1"/>
  <c r="G78" i="7"/>
  <c r="F78" i="7"/>
  <c r="E78" i="7"/>
  <c r="E74" i="7" s="1"/>
  <c r="C78" i="7"/>
  <c r="E77" i="7"/>
  <c r="D77" i="7"/>
  <c r="D75" i="7" s="1"/>
  <c r="E76" i="7"/>
  <c r="D76" i="7"/>
  <c r="G75" i="7"/>
  <c r="G83" i="7" s="1"/>
  <c r="F75" i="7"/>
  <c r="F83" i="7" s="1"/>
  <c r="E75" i="7"/>
  <c r="E83" i="7" s="1"/>
  <c r="C75" i="7"/>
  <c r="G74" i="7"/>
  <c r="D72" i="7"/>
  <c r="D71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C69" i="7"/>
  <c r="B69" i="7"/>
  <c r="D68" i="7"/>
  <c r="D67" i="7"/>
  <c r="D66" i="7" s="1"/>
  <c r="P66" i="7"/>
  <c r="O66" i="7"/>
  <c r="N66" i="7"/>
  <c r="M66" i="7"/>
  <c r="L66" i="7"/>
  <c r="K66" i="7"/>
  <c r="J66" i="7"/>
  <c r="I66" i="7"/>
  <c r="H66" i="7"/>
  <c r="G66" i="7"/>
  <c r="F66" i="7"/>
  <c r="E66" i="7"/>
  <c r="C66" i="7"/>
  <c r="B66" i="7"/>
  <c r="D65" i="7"/>
  <c r="D64" i="7"/>
  <c r="D63" i="7"/>
  <c r="D62" i="7"/>
  <c r="P61" i="7"/>
  <c r="O61" i="7"/>
  <c r="N61" i="7"/>
  <c r="M61" i="7"/>
  <c r="L61" i="7"/>
  <c r="K61" i="7"/>
  <c r="J61" i="7"/>
  <c r="I61" i="7"/>
  <c r="H61" i="7"/>
  <c r="G61" i="7"/>
  <c r="F61" i="7"/>
  <c r="E61" i="7"/>
  <c r="C61" i="7"/>
  <c r="B61" i="7"/>
  <c r="D60" i="7"/>
  <c r="D59" i="7"/>
  <c r="D58" i="7"/>
  <c r="D57" i="7"/>
  <c r="D56" i="7"/>
  <c r="D55" i="7"/>
  <c r="D54" i="7"/>
  <c r="D53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C51" i="7"/>
  <c r="B51" i="7"/>
  <c r="D50" i="7"/>
  <c r="D49" i="7"/>
  <c r="D48" i="7"/>
  <c r="D47" i="7"/>
  <c r="D46" i="7"/>
  <c r="D45" i="7"/>
  <c r="D44" i="7"/>
  <c r="P43" i="7"/>
  <c r="O43" i="7"/>
  <c r="N43" i="7"/>
  <c r="M43" i="7"/>
  <c r="L43" i="7"/>
  <c r="K43" i="7"/>
  <c r="I43" i="7"/>
  <c r="G43" i="7"/>
  <c r="F43" i="7"/>
  <c r="E43" i="7"/>
  <c r="C43" i="7"/>
  <c r="B43" i="7"/>
  <c r="D42" i="7"/>
  <c r="D41" i="7"/>
  <c r="D40" i="7"/>
  <c r="D39" i="7"/>
  <c r="D38" i="7"/>
  <c r="D37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D34" i="7"/>
  <c r="D33" i="7"/>
  <c r="D32" i="7"/>
  <c r="D31" i="7"/>
  <c r="D30" i="7"/>
  <c r="D29" i="7"/>
  <c r="D28" i="7"/>
  <c r="D27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D24" i="7"/>
  <c r="D23" i="7"/>
  <c r="D22" i="7"/>
  <c r="D21" i="7"/>
  <c r="D20" i="7"/>
  <c r="D19" i="7"/>
  <c r="D18" i="7"/>
  <c r="D17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C15" i="7"/>
  <c r="B15" i="7"/>
  <c r="D14" i="7"/>
  <c r="D13" i="7"/>
  <c r="D12" i="7"/>
  <c r="D11" i="7"/>
  <c r="D10" i="7"/>
  <c r="D9" i="7" s="1"/>
  <c r="P9" i="7"/>
  <c r="P73" i="7" s="1"/>
  <c r="P84" i="7" s="1"/>
  <c r="O9" i="7"/>
  <c r="O73" i="7" s="1"/>
  <c r="O84" i="7" s="1"/>
  <c r="N9" i="7"/>
  <c r="N73" i="7" s="1"/>
  <c r="N84" i="7" s="1"/>
  <c r="M9" i="7"/>
  <c r="M73" i="7" s="1"/>
  <c r="L9" i="7"/>
  <c r="L73" i="7" s="1"/>
  <c r="L84" i="7" s="1"/>
  <c r="K9" i="7"/>
  <c r="J9" i="7"/>
  <c r="J73" i="7" s="1"/>
  <c r="J84" i="7" s="1"/>
  <c r="I9" i="7"/>
  <c r="I73" i="7" s="1"/>
  <c r="H9" i="7"/>
  <c r="H73" i="7" s="1"/>
  <c r="H84" i="7" s="1"/>
  <c r="G9" i="7"/>
  <c r="G73" i="7" s="1"/>
  <c r="G84" i="7" s="1"/>
  <c r="F9" i="7"/>
  <c r="F73" i="7" s="1"/>
  <c r="E9" i="7"/>
  <c r="E73" i="7" s="1"/>
  <c r="C9" i="7"/>
  <c r="C73" i="7" s="1"/>
  <c r="C84" i="7" s="1"/>
  <c r="B9" i="7"/>
  <c r="B73" i="7" s="1"/>
  <c r="B84" i="7" s="1"/>
  <c r="D10" i="6"/>
  <c r="D9" i="6"/>
  <c r="D69" i="10" l="1"/>
  <c r="D51" i="10"/>
  <c r="D43" i="10"/>
  <c r="D35" i="10"/>
  <c r="D25" i="10"/>
  <c r="D15" i="10"/>
  <c r="N73" i="10"/>
  <c r="N84" i="10" s="1"/>
  <c r="D9" i="10"/>
  <c r="G84" i="10"/>
  <c r="E83" i="10"/>
  <c r="E84" i="10" s="1"/>
  <c r="E74" i="10"/>
  <c r="D83" i="10"/>
  <c r="D74" i="10"/>
  <c r="F74" i="10"/>
  <c r="C73" i="9"/>
  <c r="C84" i="9" s="1"/>
  <c r="D69" i="9"/>
  <c r="D66" i="9"/>
  <c r="D61" i="9"/>
  <c r="D51" i="9"/>
  <c r="D43" i="9"/>
  <c r="D35" i="9"/>
  <c r="D25" i="9"/>
  <c r="D15" i="9"/>
  <c r="M73" i="9"/>
  <c r="M84" i="9" s="1"/>
  <c r="D9" i="9"/>
  <c r="E84" i="9"/>
  <c r="D74" i="9"/>
  <c r="D83" i="9"/>
  <c r="E74" i="9"/>
  <c r="C73" i="8"/>
  <c r="C84" i="8" s="1"/>
  <c r="D69" i="8"/>
  <c r="D61" i="8"/>
  <c r="D51" i="8"/>
  <c r="D43" i="8"/>
  <c r="D35" i="8"/>
  <c r="D25" i="8"/>
  <c r="D15" i="8"/>
  <c r="L73" i="8"/>
  <c r="L84" i="8" s="1"/>
  <c r="D9" i="8"/>
  <c r="F84" i="8"/>
  <c r="D74" i="8"/>
  <c r="D83" i="8"/>
  <c r="G84" i="8"/>
  <c r="E75" i="8"/>
  <c r="G74" i="8"/>
  <c r="D69" i="7"/>
  <c r="K73" i="7"/>
  <c r="K84" i="7" s="1"/>
  <c r="D61" i="7"/>
  <c r="D51" i="7"/>
  <c r="D43" i="7"/>
  <c r="D35" i="7"/>
  <c r="D25" i="7"/>
  <c r="D15" i="7"/>
  <c r="D74" i="7"/>
  <c r="D83" i="7"/>
  <c r="E84" i="7"/>
  <c r="I84" i="7"/>
  <c r="M84" i="7"/>
  <c r="F84" i="7"/>
  <c r="F74" i="7"/>
  <c r="M83" i="6"/>
  <c r="I83" i="6"/>
  <c r="D82" i="6"/>
  <c r="D81" i="6" s="1"/>
  <c r="E81" i="6"/>
  <c r="C81" i="6"/>
  <c r="D80" i="6"/>
  <c r="D79" i="6"/>
  <c r="P78" i="6"/>
  <c r="P83" i="6" s="1"/>
  <c r="O78" i="6"/>
  <c r="O83" i="6" s="1"/>
  <c r="N78" i="6"/>
  <c r="N83" i="6" s="1"/>
  <c r="M78" i="6"/>
  <c r="L78" i="6"/>
  <c r="L83" i="6" s="1"/>
  <c r="K78" i="6"/>
  <c r="K83" i="6" s="1"/>
  <c r="J78" i="6"/>
  <c r="J83" i="6" s="1"/>
  <c r="I78" i="6"/>
  <c r="H78" i="6"/>
  <c r="H83" i="6" s="1"/>
  <c r="G78" i="6"/>
  <c r="F78" i="6"/>
  <c r="F74" i="6" s="1"/>
  <c r="E78" i="6"/>
  <c r="D78" i="6"/>
  <c r="C78" i="6"/>
  <c r="E77" i="6"/>
  <c r="D77" i="6" s="1"/>
  <c r="E76" i="6"/>
  <c r="D76" i="6" s="1"/>
  <c r="G75" i="6"/>
  <c r="G83" i="6" s="1"/>
  <c r="F75" i="6"/>
  <c r="F83" i="6" s="1"/>
  <c r="C75" i="6"/>
  <c r="E73" i="6"/>
  <c r="D72" i="6"/>
  <c r="D71" i="6"/>
  <c r="D70" i="6"/>
  <c r="P69" i="6"/>
  <c r="O69" i="6"/>
  <c r="N69" i="6"/>
  <c r="M69" i="6"/>
  <c r="L69" i="6"/>
  <c r="K69" i="6"/>
  <c r="J69" i="6"/>
  <c r="I69" i="6"/>
  <c r="H69" i="6"/>
  <c r="G69" i="6"/>
  <c r="F69" i="6"/>
  <c r="E69" i="6"/>
  <c r="C69" i="6"/>
  <c r="B69" i="6"/>
  <c r="D68" i="6"/>
  <c r="D67" i="6"/>
  <c r="P66" i="6"/>
  <c r="O66" i="6"/>
  <c r="N66" i="6"/>
  <c r="M66" i="6"/>
  <c r="L66" i="6"/>
  <c r="K66" i="6"/>
  <c r="J66" i="6"/>
  <c r="I66" i="6"/>
  <c r="H66" i="6"/>
  <c r="G66" i="6"/>
  <c r="F66" i="6"/>
  <c r="E66" i="6"/>
  <c r="C66" i="6"/>
  <c r="B66" i="6"/>
  <c r="D65" i="6"/>
  <c r="D64" i="6"/>
  <c r="D63" i="6"/>
  <c r="D62" i="6"/>
  <c r="P61" i="6"/>
  <c r="O61" i="6"/>
  <c r="N61" i="6"/>
  <c r="M61" i="6"/>
  <c r="L61" i="6"/>
  <c r="K61" i="6"/>
  <c r="J61" i="6"/>
  <c r="I61" i="6"/>
  <c r="H61" i="6"/>
  <c r="G61" i="6"/>
  <c r="F61" i="6"/>
  <c r="E61" i="6"/>
  <c r="C61" i="6"/>
  <c r="B61" i="6"/>
  <c r="D60" i="6"/>
  <c r="D59" i="6"/>
  <c r="D58" i="6"/>
  <c r="D57" i="6"/>
  <c r="D56" i="6"/>
  <c r="D55" i="6"/>
  <c r="D54" i="6"/>
  <c r="D53" i="6"/>
  <c r="D52" i="6"/>
  <c r="P51" i="6"/>
  <c r="O51" i="6"/>
  <c r="N51" i="6"/>
  <c r="M51" i="6"/>
  <c r="L51" i="6"/>
  <c r="K51" i="6"/>
  <c r="J51" i="6"/>
  <c r="I51" i="6"/>
  <c r="H51" i="6"/>
  <c r="G51" i="6"/>
  <c r="G73" i="6" s="1"/>
  <c r="G84" i="6" s="1"/>
  <c r="F51" i="6"/>
  <c r="E51" i="6"/>
  <c r="C51" i="6"/>
  <c r="C73" i="6" s="1"/>
  <c r="C84" i="6" s="1"/>
  <c r="B51" i="6"/>
  <c r="D50" i="6"/>
  <c r="D49" i="6"/>
  <c r="D48" i="6"/>
  <c r="D47" i="6"/>
  <c r="D46" i="6"/>
  <c r="D45" i="6"/>
  <c r="D44" i="6"/>
  <c r="P43" i="6"/>
  <c r="O43" i="6"/>
  <c r="O73" i="6" s="1"/>
  <c r="N43" i="6"/>
  <c r="M43" i="6"/>
  <c r="M73" i="6" s="1"/>
  <c r="M84" i="6" s="1"/>
  <c r="L43" i="6"/>
  <c r="K43" i="6"/>
  <c r="K73" i="6" s="1"/>
  <c r="I43" i="6"/>
  <c r="I73" i="6" s="1"/>
  <c r="I84" i="6" s="1"/>
  <c r="G43" i="6"/>
  <c r="F43" i="6"/>
  <c r="E43" i="6"/>
  <c r="C43" i="6"/>
  <c r="B43" i="6"/>
  <c r="D42" i="6"/>
  <c r="D41" i="6"/>
  <c r="D40" i="6"/>
  <c r="D39" i="6"/>
  <c r="D38" i="6"/>
  <c r="D37" i="6"/>
  <c r="D36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D34" i="6"/>
  <c r="D33" i="6"/>
  <c r="D32" i="6"/>
  <c r="D31" i="6"/>
  <c r="D30" i="6"/>
  <c r="D29" i="6"/>
  <c r="D28" i="6"/>
  <c r="D27" i="6"/>
  <c r="D26" i="6"/>
  <c r="P25" i="6"/>
  <c r="O25" i="6"/>
  <c r="N25" i="6"/>
  <c r="M25" i="6"/>
  <c r="L25" i="6"/>
  <c r="K25" i="6"/>
  <c r="J25" i="6"/>
  <c r="I25" i="6"/>
  <c r="H25" i="6"/>
  <c r="G25" i="6"/>
  <c r="F25" i="6"/>
  <c r="E25" i="6"/>
  <c r="C25" i="6"/>
  <c r="B25" i="6"/>
  <c r="D24" i="6"/>
  <c r="D23" i="6"/>
  <c r="D22" i="6"/>
  <c r="D21" i="6"/>
  <c r="D20" i="6"/>
  <c r="D19" i="6"/>
  <c r="D18" i="6"/>
  <c r="D17" i="6"/>
  <c r="D16" i="6"/>
  <c r="P15" i="6"/>
  <c r="O15" i="6"/>
  <c r="N15" i="6"/>
  <c r="M15" i="6"/>
  <c r="L15" i="6"/>
  <c r="K15" i="6"/>
  <c r="J15" i="6"/>
  <c r="I15" i="6"/>
  <c r="H15" i="6"/>
  <c r="G15" i="6"/>
  <c r="F15" i="6"/>
  <c r="E15" i="6"/>
  <c r="C15" i="6"/>
  <c r="B15" i="6"/>
  <c r="D14" i="6"/>
  <c r="D13" i="6"/>
  <c r="D12" i="6"/>
  <c r="D11" i="6"/>
  <c r="P9" i="6"/>
  <c r="P73" i="6" s="1"/>
  <c r="P84" i="6" s="1"/>
  <c r="O9" i="6"/>
  <c r="N9" i="6"/>
  <c r="N73" i="6" s="1"/>
  <c r="N84" i="6" s="1"/>
  <c r="M9" i="6"/>
  <c r="L9" i="6"/>
  <c r="L73" i="6" s="1"/>
  <c r="L84" i="6" s="1"/>
  <c r="K9" i="6"/>
  <c r="J9" i="6"/>
  <c r="I9" i="6"/>
  <c r="H9" i="6"/>
  <c r="H73" i="6" s="1"/>
  <c r="H84" i="6" s="1"/>
  <c r="G9" i="6"/>
  <c r="F9" i="6"/>
  <c r="F73" i="6" s="1"/>
  <c r="F84" i="6" s="1"/>
  <c r="E9" i="6"/>
  <c r="C9" i="6"/>
  <c r="B9" i="6"/>
  <c r="B73" i="6" s="1"/>
  <c r="B84" i="6" s="1"/>
  <c r="M83" i="5"/>
  <c r="I83" i="5"/>
  <c r="D82" i="5"/>
  <c r="E81" i="5"/>
  <c r="D81" i="5"/>
  <c r="C81" i="5"/>
  <c r="D80" i="5"/>
  <c r="D79" i="5"/>
  <c r="P78" i="5"/>
  <c r="P83" i="5" s="1"/>
  <c r="O78" i="5"/>
  <c r="O83" i="5" s="1"/>
  <c r="N78" i="5"/>
  <c r="N83" i="5" s="1"/>
  <c r="M78" i="5"/>
  <c r="L78" i="5"/>
  <c r="L83" i="5" s="1"/>
  <c r="K78" i="5"/>
  <c r="K83" i="5" s="1"/>
  <c r="J78" i="5"/>
  <c r="J83" i="5" s="1"/>
  <c r="I78" i="5"/>
  <c r="H78" i="5"/>
  <c r="H83" i="5" s="1"/>
  <c r="G78" i="5"/>
  <c r="F78" i="5"/>
  <c r="E78" i="5"/>
  <c r="D78" i="5"/>
  <c r="C78" i="5"/>
  <c r="E77" i="5"/>
  <c r="D77" i="5"/>
  <c r="E76" i="5"/>
  <c r="E75" i="5" s="1"/>
  <c r="G75" i="5"/>
  <c r="G83" i="5" s="1"/>
  <c r="F75" i="5"/>
  <c r="F83" i="5" s="1"/>
  <c r="C75" i="5"/>
  <c r="G74" i="5"/>
  <c r="F74" i="5"/>
  <c r="G73" i="5"/>
  <c r="G84" i="5" s="1"/>
  <c r="D72" i="5"/>
  <c r="D71" i="5"/>
  <c r="D70" i="5"/>
  <c r="P69" i="5"/>
  <c r="O69" i="5"/>
  <c r="N69" i="5"/>
  <c r="M69" i="5"/>
  <c r="L69" i="5"/>
  <c r="K69" i="5"/>
  <c r="J69" i="5"/>
  <c r="I69" i="5"/>
  <c r="H69" i="5"/>
  <c r="G69" i="5"/>
  <c r="F69" i="5"/>
  <c r="E69" i="5"/>
  <c r="C69" i="5"/>
  <c r="B69" i="5"/>
  <c r="D68" i="5"/>
  <c r="D67" i="5"/>
  <c r="P66" i="5"/>
  <c r="O66" i="5"/>
  <c r="N66" i="5"/>
  <c r="M66" i="5"/>
  <c r="L66" i="5"/>
  <c r="K66" i="5"/>
  <c r="J66" i="5"/>
  <c r="I66" i="5"/>
  <c r="H66" i="5"/>
  <c r="G66" i="5"/>
  <c r="F66" i="5"/>
  <c r="E66" i="5"/>
  <c r="C66" i="5"/>
  <c r="B66" i="5"/>
  <c r="D65" i="5"/>
  <c r="D64" i="5"/>
  <c r="D63" i="5"/>
  <c r="D62" i="5"/>
  <c r="P61" i="5"/>
  <c r="O61" i="5"/>
  <c r="N61" i="5"/>
  <c r="M61" i="5"/>
  <c r="L61" i="5"/>
  <c r="K61" i="5"/>
  <c r="J61" i="5"/>
  <c r="I61" i="5"/>
  <c r="H61" i="5"/>
  <c r="G61" i="5"/>
  <c r="F61" i="5"/>
  <c r="E61" i="5"/>
  <c r="C61" i="5"/>
  <c r="B61" i="5"/>
  <c r="D60" i="5"/>
  <c r="D59" i="5"/>
  <c r="D58" i="5"/>
  <c r="D57" i="5"/>
  <c r="D56" i="5"/>
  <c r="D55" i="5"/>
  <c r="D54" i="5"/>
  <c r="D53" i="5"/>
  <c r="D52" i="5"/>
  <c r="P51" i="5"/>
  <c r="O51" i="5"/>
  <c r="N51" i="5"/>
  <c r="M51" i="5"/>
  <c r="L51" i="5"/>
  <c r="K51" i="5"/>
  <c r="J51" i="5"/>
  <c r="I51" i="5"/>
  <c r="H51" i="5"/>
  <c r="G51" i="5"/>
  <c r="F51" i="5"/>
  <c r="E51" i="5"/>
  <c r="C51" i="5"/>
  <c r="B51" i="5"/>
  <c r="D50" i="5"/>
  <c r="D49" i="5"/>
  <c r="D48" i="5"/>
  <c r="D47" i="5"/>
  <c r="D46" i="5"/>
  <c r="D45" i="5"/>
  <c r="D44" i="5"/>
  <c r="P43" i="5"/>
  <c r="O43" i="5"/>
  <c r="O73" i="5" s="1"/>
  <c r="O84" i="5" s="1"/>
  <c r="N43" i="5"/>
  <c r="M43" i="5"/>
  <c r="L43" i="5"/>
  <c r="K43" i="5"/>
  <c r="K73" i="5" s="1"/>
  <c r="K84" i="5" s="1"/>
  <c r="J43" i="5"/>
  <c r="I43" i="5"/>
  <c r="G43" i="5"/>
  <c r="F43" i="5"/>
  <c r="E43" i="5"/>
  <c r="C43" i="5"/>
  <c r="B43" i="5"/>
  <c r="D42" i="5"/>
  <c r="D41" i="5"/>
  <c r="D40" i="5"/>
  <c r="D39" i="5"/>
  <c r="D38" i="5"/>
  <c r="D35" i="5" s="1"/>
  <c r="D37" i="5"/>
  <c r="D36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D34" i="5"/>
  <c r="D33" i="5"/>
  <c r="D32" i="5"/>
  <c r="D31" i="5"/>
  <c r="D30" i="5"/>
  <c r="D29" i="5"/>
  <c r="D28" i="5"/>
  <c r="D25" i="5" s="1"/>
  <c r="D27" i="5"/>
  <c r="D26" i="5"/>
  <c r="P25" i="5"/>
  <c r="O25" i="5"/>
  <c r="N25" i="5"/>
  <c r="M25" i="5"/>
  <c r="L25" i="5"/>
  <c r="K25" i="5"/>
  <c r="J25" i="5"/>
  <c r="I25" i="5"/>
  <c r="H25" i="5"/>
  <c r="G25" i="5"/>
  <c r="F25" i="5"/>
  <c r="E25" i="5"/>
  <c r="C25" i="5"/>
  <c r="B25" i="5"/>
  <c r="D24" i="5"/>
  <c r="D23" i="5"/>
  <c r="D22" i="5"/>
  <c r="D21" i="5"/>
  <c r="D20" i="5"/>
  <c r="D19" i="5"/>
  <c r="D18" i="5"/>
  <c r="D17" i="5"/>
  <c r="D16" i="5"/>
  <c r="P15" i="5"/>
  <c r="O15" i="5"/>
  <c r="N15" i="5"/>
  <c r="M15" i="5"/>
  <c r="L15" i="5"/>
  <c r="K15" i="5"/>
  <c r="J15" i="5"/>
  <c r="I15" i="5"/>
  <c r="H15" i="5"/>
  <c r="G15" i="5"/>
  <c r="F15" i="5"/>
  <c r="E15" i="5"/>
  <c r="C15" i="5"/>
  <c r="B15" i="5"/>
  <c r="D14" i="5"/>
  <c r="D13" i="5"/>
  <c r="D12" i="5"/>
  <c r="D11" i="5"/>
  <c r="D10" i="5"/>
  <c r="P9" i="5"/>
  <c r="P73" i="5" s="1"/>
  <c r="O9" i="5"/>
  <c r="N9" i="5"/>
  <c r="N73" i="5" s="1"/>
  <c r="N84" i="5" s="1"/>
  <c r="M9" i="5"/>
  <c r="M73" i="5" s="1"/>
  <c r="M84" i="5" s="1"/>
  <c r="L9" i="5"/>
  <c r="L73" i="5" s="1"/>
  <c r="K9" i="5"/>
  <c r="J9" i="5"/>
  <c r="J73" i="5" s="1"/>
  <c r="J84" i="5" s="1"/>
  <c r="I9" i="5"/>
  <c r="H9" i="5"/>
  <c r="H73" i="5" s="1"/>
  <c r="G9" i="5"/>
  <c r="F9" i="5"/>
  <c r="F73" i="5" s="1"/>
  <c r="F84" i="5" s="1"/>
  <c r="E9" i="5"/>
  <c r="E73" i="5" s="1"/>
  <c r="C9" i="5"/>
  <c r="C73" i="5" s="1"/>
  <c r="C84" i="5" s="1"/>
  <c r="B9" i="5"/>
  <c r="B73" i="5" s="1"/>
  <c r="B84" i="5" s="1"/>
  <c r="N83" i="4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D73" i="10" l="1"/>
  <c r="D84" i="10" s="1"/>
  <c r="D73" i="9"/>
  <c r="D84" i="9" s="1"/>
  <c r="D73" i="8"/>
  <c r="D84" i="8" s="1"/>
  <c r="E83" i="8"/>
  <c r="E84" i="8" s="1"/>
  <c r="E74" i="8"/>
  <c r="D73" i="7"/>
  <c r="D84" i="7" s="1"/>
  <c r="D69" i="6"/>
  <c r="D66" i="6"/>
  <c r="D61" i="6"/>
  <c r="D51" i="6"/>
  <c r="D43" i="6"/>
  <c r="D35" i="6"/>
  <c r="J73" i="6"/>
  <c r="J84" i="6" s="1"/>
  <c r="D25" i="6"/>
  <c r="D15" i="6"/>
  <c r="K84" i="6"/>
  <c r="O84" i="6"/>
  <c r="D75" i="6"/>
  <c r="E75" i="6"/>
  <c r="G74" i="6"/>
  <c r="D69" i="5"/>
  <c r="D66" i="5"/>
  <c r="D61" i="5"/>
  <c r="D51" i="5"/>
  <c r="D43" i="5"/>
  <c r="D15" i="5"/>
  <c r="I73" i="5"/>
  <c r="I84" i="5" s="1"/>
  <c r="D9" i="5"/>
  <c r="H84" i="5"/>
  <c r="L84" i="5"/>
  <c r="P84" i="5"/>
  <c r="E84" i="5"/>
  <c r="E74" i="5"/>
  <c r="E83" i="5"/>
  <c r="D76" i="5"/>
  <c r="D75" i="5" s="1"/>
  <c r="C73" i="4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6" l="1"/>
  <c r="E83" i="6"/>
  <c r="E84" i="6" s="1"/>
  <c r="E74" i="6"/>
  <c r="D83" i="6"/>
  <c r="D74" i="6"/>
  <c r="D73" i="5"/>
  <c r="D84" i="5" s="1"/>
  <c r="D74" i="5"/>
  <c r="D83" i="5"/>
  <c r="D73" i="4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84" i="6" l="1"/>
  <c r="D73" i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<sst xmlns="http://schemas.openxmlformats.org/spreadsheetml/2006/main" count="1224" uniqueCount="158">
  <si>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</si>
  <si>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</si>
  <si>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</si>
  <si>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</si>
  <si>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</si>
  <si>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</si>
  <si>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</si>
  <si>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</si>
  <si>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</si>
  <si>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</si>
  <si>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</si>
  <si>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</si>
  <si>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</si>
  <si>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</si>
  <si>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</si>
  <si>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</si>
  <si>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</si>
  <si>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</si>
  <si>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</si>
  <si>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</si>
  <si>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</si>
  <si>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</si>
  <si>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</si>
  <si>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</si>
  <si>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</si>
  <si>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</si>
  <si>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</si>
  <si>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</si>
  <si>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</si>
  <si>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</si>
  <si>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</si>
  <si>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</si>
  <si>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</si>
  <si>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</si>
  <si>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</si>
  <si>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</si>
  <si>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</si>
  <si>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</si>
  <si>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</si>
  <si>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</si>
  <si>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</si>
  <si>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</si>
  <si>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</si>
  <si>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</si>
  <si>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</si>
  <si>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</si>
  <si>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</si>
  <si>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</si>
  <si>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</si>
  <si>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</si>
  <si>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</si>
  <si>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</si>
  <si>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</si>
  <si>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</si>
  <si>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</si>
  <si>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</si>
  <si>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</si>
  <si>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</si>
  <si>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</si>
  <si>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</si>
  <si>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</si>
  <si>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</si>
  <si>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</si>
  <si>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</si>
  <si>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</si>
  <si>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</si>
  <si>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</si>
  <si>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</si>
  <si>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</si>
  <si>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</si>
  <si>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</si>
  <si>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</si>
  <si>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</si>
  <si>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</si>
  <si>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</si>
  <si>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</si>
  <si>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</si>
  <si>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</si>
  <si>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</si>
  <si>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</si>
  <si>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</si>
  <si>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</si>
  <si>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</si>
  <si>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</si>
  <si>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</si>
  <si>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</si>
  <si>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</si>
  <si>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</si>
  <si>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</si>
  <si>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</si>
  <si>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</si>
  <si>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</si>
  <si>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</si>
  <si>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</si>
  <si>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</si>
  <si>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</si>
  <si>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</si>
  <si>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</si>
  <si>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</si>
  <si>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</si>
  <si>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[SIGEF]</t>
  </si>
  <si>
    <t>Fecha de registro: hasta el 31 de enero 2023</t>
  </si>
  <si>
    <t>Fecha de imputación: hasta el 31 de enero 2023</t>
  </si>
  <si>
    <t>Notas: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</si>
  <si>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</si>
  <si>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</si>
  <si>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</si>
  <si>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</si>
  <si>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</si>
  <si>
    <t xml:space="preserve">     ________________________</t>
  </si>
  <si>
    <t>_____________________________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</si>
  <si>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</si>
  <si>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</si>
  <si>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</si>
  <si>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</si>
  <si>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</si>
  <si>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</si>
  <si>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</si>
  <si>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</si>
  <si>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Fecha de registro: hasta el 28 de febrero 2023</t>
  </si>
  <si>
    <t>Fecha de imputación: hasta el 28 de febrero 2023</t>
  </si>
  <si>
    <t xml:space="preserve"> ___________________________</t>
  </si>
  <si>
    <t>Fecha de registro: hasta el 31 de marzo 2023</t>
  </si>
  <si>
    <t>Fecha de imputación: hasta el 31 de marzo 2023</t>
  </si>
  <si>
    <t xml:space="preserve">Licda. Claudia Quiterio       </t>
  </si>
  <si>
    <t xml:space="preserve">Directora Financiera        </t>
  </si>
  <si>
    <t>Fecha de registro: hasta el 30 de abril 2023</t>
  </si>
  <si>
    <t>Fecha de imputación: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</si>
  <si>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</si>
  <si>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</si>
  <si>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</si>
  <si>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</si>
  <si>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registro: hasta el 31 de mayo 2023</t>
  </si>
  <si>
    <t>Fecha de imputación: hasta el 31 de mayo 2023</t>
  </si>
  <si>
    <t xml:space="preserve">  </t>
  </si>
  <si>
    <t xml:space="preserve">Directora Financiera     </t>
  </si>
  <si>
    <t>Fecha de registro: hasta el 30 de junio 2023</t>
  </si>
  <si>
    <t>Fecha de imputación: hasta el 30 de junio 2023</t>
  </si>
  <si>
    <t xml:space="preserve">                ______________________________</t>
  </si>
  <si>
    <t xml:space="preserve">                         Licda. Yenny Hernandez</t>
  </si>
  <si>
    <t xml:space="preserve">                      Encargada de Presupuesto</t>
  </si>
  <si>
    <t>Fecha de registro: hasta el 31 de julio 2023</t>
  </si>
  <si>
    <t>Fecha de imputación: hasta el 31 de julio 2023</t>
  </si>
  <si>
    <t xml:space="preserve">                                ______________________________</t>
  </si>
  <si>
    <t xml:space="preserve">                                         Licda. Yenny Hernandez</t>
  </si>
  <si>
    <t xml:space="preserve">                                      Encargada de Presupuesto</t>
  </si>
  <si>
    <t>Fecha de registro: hasta el 31 de agosto 2023</t>
  </si>
  <si>
    <t>Fecha de imputación: hasta el 31 de agosto 2023</t>
  </si>
  <si>
    <t xml:space="preserve">                                          _____________________________</t>
  </si>
  <si>
    <t xml:space="preserve">                                              Licda. Claudia Quiterio  </t>
  </si>
  <si>
    <t xml:space="preserve">                                               Directora Financiera     </t>
  </si>
  <si>
    <t>Fecha de registro: hasta el 30 de septiembre 2023</t>
  </si>
  <si>
    <t>Fecha de imputación: hasta el 30 de septiembre 2023</t>
  </si>
  <si>
    <t xml:space="preserve">                                                                                                      _____________________________</t>
  </si>
  <si>
    <t xml:space="preserve">                                                                                                         Licda. Claudia Quiterio  </t>
  </si>
  <si>
    <t xml:space="preserve">                                                                                                          Directora Financiera     </t>
  </si>
  <si>
    <t>Fecha de registro: hasta el 31 de octubre 2023</t>
  </si>
  <si>
    <t>Fecha de imputación: hasta el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</si>
</sst>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239856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70CD6A0D-281D-450B-B04D-C15EDC31E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2606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0</xdr:row>
      <xdr:rowOff>28577</xdr:rowOff>
    </xdr:from>
    <xdr:to>
      <xdr:col>0</xdr:col>
      <xdr:colOff>5457825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E9983B4-E81A-498A-B679-75C2E40E9A2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7"/>
          <a:ext cx="5448299" cy="16287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478549</xdr:colOff>
      <xdr:row>0</xdr:row>
      <xdr:rowOff>0</xdr:rowOff>
    </xdr:from>
    <xdr:ext cx="1809749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DE472CC5-B96A-4D19-9754-9CD370942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9424" y="0"/>
          <a:ext cx="1809749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15875</xdr:colOff>
      <xdr:row>0</xdr:row>
      <xdr:rowOff>0</xdr:rowOff>
    </xdr:from>
    <xdr:to>
      <xdr:col>0</xdr:col>
      <xdr:colOff>3937000</xdr:colOff>
      <xdr:row>5</xdr:row>
      <xdr:rowOff>180975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71C04917-DDED-434A-93B3-21ADF8DBE6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" y="0"/>
          <a:ext cx="3921125" cy="168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21349</xdr:colOff>
      <xdr:row>0</xdr:row>
      <xdr:rowOff>0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0A0614E9-D8CA-49DC-8F94-698423CB9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6599" y="0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4899025</xdr:colOff>
      <xdr:row>5</xdr:row>
      <xdr:rowOff>238125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D404E206-9C13-463A-8228-4969B40C221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99025" cy="174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878599</xdr:colOff>
      <xdr:row>0</xdr:row>
      <xdr:rowOff>9525</xdr:rowOff>
    </xdr:from>
    <xdr:ext cx="2064626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6113DB62-A2A9-45D9-B4CB-2063775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2424" y="9525"/>
          <a:ext cx="2064626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5629275</xdr:colOff>
      <xdr:row>5</xdr:row>
      <xdr:rowOff>161926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F3934B3-FC6C-49DA-BF87-16FDC4B0C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629275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331931</xdr:colOff>
      <xdr:row>0</xdr:row>
      <xdr:rowOff>0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A3437CB7-CE3B-45B9-A1FC-0BDA1EAC3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3494" y="0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9525</xdr:colOff>
      <xdr:row>0</xdr:row>
      <xdr:rowOff>28577</xdr:rowOff>
    </xdr:from>
    <xdr:to>
      <xdr:col>1</xdr:col>
      <xdr:colOff>295275</xdr:colOff>
      <xdr:row>5</xdr:row>
      <xdr:rowOff>228600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AF1F9D8-103B-440D-8F61-CAD87240EF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7"/>
          <a:ext cx="5943600" cy="16763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697056</xdr:colOff>
      <xdr:row>0</xdr:row>
      <xdr:rowOff>15875</xdr:rowOff>
    </xdr:from>
    <xdr:ext cx="2493251" cy="1438275"/>
    <xdr:pic>
      <xdr:nvPicPr>
        <xdr:cNvPr id="2" name="image2.png">
          <a:extLst>
            <a:ext uri="{FF2B5EF4-FFF2-40B4-BE49-F238E27FC236}">
              <a16:creationId xmlns:a16="http://schemas.microsoft.com/office/drawing/2014/main" id="{CCE78AA6-42B4-4FD2-BB1F-45978984E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5556" y="15875"/>
          <a:ext cx="2493251" cy="1438275"/>
        </a:xfrm>
        <a:prstGeom prst="rect">
          <a:avLst/>
        </a:prstGeom>
      </xdr:spPr>
    </xdr:pic>
    <xdr:clientData/>
  </xdr:oneCellAnchor>
  <xdr:twoCellAnchor editAs="oneCell">
    <xdr:from>
      <xdr:col>0</xdr:col>
      <xdr:colOff>9526</xdr:colOff>
      <xdr:row>0</xdr:row>
      <xdr:rowOff>28577</xdr:rowOff>
    </xdr:from>
    <xdr:to>
      <xdr:col>0</xdr:col>
      <xdr:colOff>5000626</xdr:colOff>
      <xdr:row>5</xdr:row>
      <xdr:rowOff>200025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F7291362-C8B6-4F24-9CCC-CF279EC0E0A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7"/>
          <a:ext cx="4991100" cy="16478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5" width="18" style="14" customWidth="1"/>
    <col min="6" max="6" width="12.85546875" style="14" hidden="1" customWidth="1"/>
    <col min="7" max="7" width="11.140625" style="14" hidden="1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0.28515625" style="14" hidden="1" customWidth="1"/>
    <col min="16" max="16" width="0.7109375" style="14" hidden="1" customWidth="1"/>
    <col min="17" max="23" width="5" style="14" bestFit="1" customWidth="1"/>
    <col min="24" max="16384" width="8" style="14"/>
  </cols>
  <sheetData>
    <row r="1" spans="1:16" s="1" customFormat="1" ht="23.25" customHeight="1">
      <c r="A1" s="44" t="s">
        <v>0</v>
      </c>
      <c r="B1" s="44"/>
      <c r="C1" s="44"/>
      <c r="D1" s="44"/>
      <c r="E1" s="44"/>
    </row>
    <row r="2" spans="1:16" s="1" customFormat="1" ht="23.25" customHeight="1">
      <c r="A2" s="44" t="s">
        <v>1</v>
      </c>
      <c r="B2" s="44"/>
      <c r="C2" s="44"/>
      <c r="D2" s="44"/>
      <c r="E2" s="44"/>
    </row>
    <row r="3" spans="1:16" s="2" customFormat="1" ht="23.25">
      <c r="A3" s="44" t="s">
        <v>2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>
      <c r="A4" s="44" t="s">
        <v>3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8.7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18.75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23353784.719999999</v>
      </c>
      <c r="E9" s="13">
        <f t="shared" ref="E9:P9" si="0">SUM(E10:E14)</f>
        <v>23353784.719999999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19555540</v>
      </c>
      <c r="E10" s="16">
        <v>19555540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831000</v>
      </c>
      <c r="E11" s="16">
        <v>831000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2967244.72</v>
      </c>
      <c r="E14" s="16">
        <v>2967244.72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703320.96</v>
      </c>
      <c r="E15" s="13">
        <f t="shared" si="2"/>
        <v>703320.96</v>
      </c>
      <c r="F15" s="13">
        <f t="shared" si="2"/>
        <v>0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703320.96</v>
      </c>
      <c r="E16" s="16">
        <v>703320.96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0</v>
      </c>
      <c r="E17" s="16"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0</v>
      </c>
      <c r="E21" s="16"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0</v>
      </c>
      <c r="E23" s="16"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0</v>
      </c>
      <c r="E25" s="13">
        <f t="shared" si="4"/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0</v>
      </c>
      <c r="E26" s="16"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0</v>
      </c>
      <c r="E27" s="16"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0</v>
      </c>
      <c r="E28" s="16"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0</v>
      </c>
      <c r="E29" s="16"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0</v>
      </c>
      <c r="E30" s="16"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0</v>
      </c>
      <c r="E31" s="16">
        <v>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0</v>
      </c>
      <c r="E32" s="16">
        <v>0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0</v>
      </c>
      <c r="E34" s="16">
        <v>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0</v>
      </c>
      <c r="E51" s="13">
        <f t="shared" si="10"/>
        <v>0</v>
      </c>
      <c r="F51" s="13">
        <f t="shared" si="10"/>
        <v>0</v>
      </c>
      <c r="G51" s="13">
        <f>SUM(G52:G60)</f>
        <v>0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0</v>
      </c>
      <c r="E52" s="16"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/>
      <c r="G72" s="21"/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24057105.68</v>
      </c>
      <c r="E73" s="23">
        <f t="shared" si="17"/>
        <v>24057105.68</v>
      </c>
      <c r="F73" s="23">
        <f t="shared" si="17"/>
        <v>0</v>
      </c>
      <c r="G73" s="23">
        <f t="shared" si="17"/>
        <v>0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24057105.68</v>
      </c>
      <c r="E84" s="30">
        <f t="shared" ref="E84:P84" si="26">SUM(E73+E83)</f>
        <v>24057105.68</v>
      </c>
      <c r="F84" s="30">
        <f t="shared" si="26"/>
        <v>0</v>
      </c>
      <c r="G84" s="30">
        <f t="shared" si="26"/>
        <v>0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101</v>
      </c>
      <c r="B86" s="41"/>
      <c r="C86" s="41"/>
      <c r="D86" s="31"/>
    </row>
    <row r="87" spans="1:16">
      <c r="A87" t="s">
        <v>102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109</v>
      </c>
      <c r="B97" s="36"/>
      <c r="C97" s="36"/>
      <c r="D97" s="48" t="s">
        <v>110</v>
      </c>
      <c r="E97" s="48"/>
      <c r="F97" s="37"/>
      <c r="G97" s="37"/>
      <c r="H97" s="37"/>
      <c r="I97" s="37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48" t="s">
        <v>113</v>
      </c>
      <c r="E98" s="48"/>
      <c r="F98" s="36"/>
      <c r="H98" s="36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48" t="s">
        <v>115</v>
      </c>
      <c r="E99" s="48"/>
      <c r="F99" s="36"/>
      <c r="H99" s="36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37"/>
      <c r="G102" s="37"/>
      <c r="H102" s="37"/>
      <c r="I102" s="37"/>
      <c r="J102" s="37"/>
      <c r="K102" s="37"/>
      <c r="L102" s="37"/>
      <c r="M102" s="37"/>
    </row>
    <row r="103" spans="1:16">
      <c r="A103" s="49" t="s">
        <v>117</v>
      </c>
      <c r="B103" s="49"/>
      <c r="C103" s="49"/>
      <c r="D103" s="49"/>
      <c r="E103" s="49"/>
      <c r="F103" s="38"/>
      <c r="G103" s="38"/>
      <c r="H103" s="38"/>
      <c r="I103" s="38"/>
      <c r="J103" s="38"/>
      <c r="K103" s="38"/>
      <c r="L103" s="38"/>
      <c r="M103" s="38"/>
    </row>
    <row r="104" spans="1:16">
      <c r="A104" s="49" t="s">
        <v>118</v>
      </c>
      <c r="B104" s="49"/>
      <c r="C104" s="49"/>
      <c r="D104" s="49"/>
      <c r="E104" s="49"/>
      <c r="F104" s="38"/>
      <c r="G104" s="38"/>
      <c r="H104" s="38"/>
      <c r="I104" s="38"/>
      <c r="J104" s="38"/>
      <c r="K104" s="38"/>
      <c r="L104" s="38"/>
      <c r="M104" s="38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04:E104"/>
    <mergeCell ref="D6:E6"/>
    <mergeCell ref="F6:G6"/>
    <mergeCell ref="H6:I6"/>
    <mergeCell ref="J6:K6"/>
    <mergeCell ref="A103:E103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75D65-5A28-447D-8749-244346F77D97}">
  <sheetPr>
    <pageSetUpPr fitToPage="1"/>
  </sheetPr>
  <dimension ref="A1:W104"/>
  <sheetViews>
    <sheetView zoomScaleNormal="100" workbookViewId="0">
      <selection activeCell="A3" sqref="A3:N3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2" width="14.140625" style="14" customWidth="1"/>
    <col min="13" max="13" width="15.140625" style="14" customWidth="1"/>
    <col min="14" max="14" width="14.140625" style="14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6" s="1" customFormat="1" ht="23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6" s="2" customFormat="1" ht="23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"/>
      <c r="P3" s="1"/>
    </row>
    <row r="4" spans="1:16" s="2" customFormat="1" ht="23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3"/>
      <c r="P5" s="3"/>
    </row>
    <row r="6" spans="1:16" s="5" customFormat="1" ht="21" customHeight="1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398825982.17000002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35817316.519999996</v>
      </c>
      <c r="M9" s="13">
        <f t="shared" si="0"/>
        <v>36205744.380000003</v>
      </c>
      <c r="N9" s="13">
        <f t="shared" si="0"/>
        <v>42233543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420878157.26999998</v>
      </c>
      <c r="D10" s="16">
        <f>SUM(E10:P10)</f>
        <v>323942997.92000002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>
        <v>30297375</v>
      </c>
      <c r="M10" s="16">
        <v>30634315</v>
      </c>
      <c r="N10" s="16">
        <v>36462090.939999998</v>
      </c>
      <c r="O10" s="16"/>
      <c r="P10" s="16"/>
    </row>
    <row r="11" spans="1:16" ht="15.75">
      <c r="A11" s="15" t="s">
        <v>26</v>
      </c>
      <c r="B11" s="16">
        <v>30916000</v>
      </c>
      <c r="C11" s="16">
        <v>31299047.73</v>
      </c>
      <c r="D11" s="16">
        <f>SUM(E11:P11)</f>
        <v>27093689.98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>
        <v>899500</v>
      </c>
      <c r="M11" s="16">
        <v>899500</v>
      </c>
      <c r="N11" s="16">
        <v>899500</v>
      </c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47789294.270000003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>
        <v>4620441.5199999996</v>
      </c>
      <c r="M14" s="16">
        <v>4671929.38</v>
      </c>
      <c r="N14" s="16">
        <v>4871952.0599999996</v>
      </c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57078791</v>
      </c>
      <c r="D15" s="13">
        <f t="shared" ref="D15:P15" si="2">SUM(D16:D24)</f>
        <v>47739046.039999999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6257652.8900000006</v>
      </c>
      <c r="M15" s="13">
        <f t="shared" si="2"/>
        <v>4899489.1099999994</v>
      </c>
      <c r="N15" s="13">
        <f t="shared" si="2"/>
        <v>2098126.69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22637393.899999999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>
        <v>2700522.89</v>
      </c>
      <c r="M16" s="16">
        <v>2692739.11</v>
      </c>
      <c r="N16" s="16">
        <v>1991846.69</v>
      </c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525211.79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>
        <v>0</v>
      </c>
      <c r="M17" s="16">
        <v>0</v>
      </c>
      <c r="N17" s="16">
        <v>45000</v>
      </c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>
        <v>0</v>
      </c>
      <c r="M19" s="16">
        <v>0</v>
      </c>
      <c r="N19" s="16">
        <v>0</v>
      </c>
      <c r="O19" s="16"/>
      <c r="P19" s="16"/>
    </row>
    <row r="20" spans="1:16" ht="15.75">
      <c r="A20" s="15" t="s">
        <v>35</v>
      </c>
      <c r="B20" s="16">
        <v>3300000</v>
      </c>
      <c r="C20" s="16">
        <v>380000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>
        <v>0</v>
      </c>
      <c r="M20" s="16">
        <v>0</v>
      </c>
      <c r="N20" s="16">
        <v>0</v>
      </c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22398358.149999999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>
        <v>3501750</v>
      </c>
      <c r="M21" s="16">
        <v>2086750</v>
      </c>
      <c r="N21" s="16">
        <v>0</v>
      </c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5900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5900</v>
      </c>
      <c r="O22" s="16"/>
      <c r="P22" s="16"/>
    </row>
    <row r="23" spans="1:16" ht="15.75">
      <c r="A23" s="15" t="s">
        <v>38</v>
      </c>
      <c r="B23" s="16">
        <v>5500000</v>
      </c>
      <c r="C23" s="16">
        <v>3558125</v>
      </c>
      <c r="D23" s="16">
        <f t="shared" si="3"/>
        <v>2089981.2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>
        <v>55380</v>
      </c>
      <c r="M23" s="16">
        <v>120000</v>
      </c>
      <c r="N23" s="16">
        <v>55380</v>
      </c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>
        <v>0</v>
      </c>
      <c r="M24" s="16">
        <v>0</v>
      </c>
      <c r="N24" s="16">
        <v>0</v>
      </c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27142173</v>
      </c>
      <c r="D25" s="13">
        <f t="shared" ref="D25:P25" si="4">SUM(D26:D34)</f>
        <v>11647028.82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1338388.3</v>
      </c>
      <c r="M25" s="13">
        <f t="shared" si="4"/>
        <v>105709.8</v>
      </c>
      <c r="N25" s="13">
        <f t="shared" si="4"/>
        <v>4819979.4399999995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1456220.31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>
        <v>69000</v>
      </c>
      <c r="M26" s="16">
        <v>69000</v>
      </c>
      <c r="N26" s="16">
        <v>863508.59</v>
      </c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>
        <v>0</v>
      </c>
      <c r="M27" s="16">
        <v>0</v>
      </c>
      <c r="N27" s="16">
        <v>0</v>
      </c>
      <c r="O27" s="16"/>
      <c r="P27" s="16"/>
    </row>
    <row r="28" spans="1:16" ht="15.75">
      <c r="A28" s="15" t="s">
        <v>43</v>
      </c>
      <c r="B28" s="16">
        <v>950000</v>
      </c>
      <c r="C28" s="16">
        <v>1841875</v>
      </c>
      <c r="D28" s="16">
        <f t="shared" si="5"/>
        <v>1064629.1599999999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>
        <v>0</v>
      </c>
      <c r="M28" s="16">
        <v>0</v>
      </c>
      <c r="N28" s="16">
        <v>703619.96</v>
      </c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70682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39530</v>
      </c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>
        <v>0</v>
      </c>
      <c r="M30" s="16">
        <v>0</v>
      </c>
      <c r="N30" s="16">
        <v>0</v>
      </c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>
        <v>0</v>
      </c>
      <c r="M31" s="16">
        <v>0</v>
      </c>
      <c r="N31" s="16">
        <v>0</v>
      </c>
      <c r="O31" s="16"/>
      <c r="P31" s="16"/>
    </row>
    <row r="32" spans="1:16" ht="15.75">
      <c r="A32" s="15" t="s">
        <v>47</v>
      </c>
      <c r="B32" s="16">
        <v>5600000</v>
      </c>
      <c r="C32" s="16">
        <v>11600000</v>
      </c>
      <c r="D32" s="16">
        <f t="shared" si="5"/>
        <v>5495660.6600000001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>
        <v>762242</v>
      </c>
      <c r="M32" s="16">
        <v>2006</v>
      </c>
      <c r="N32" s="16">
        <v>2560320</v>
      </c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/>
      <c r="P33" s="16"/>
    </row>
    <row r="34" spans="1:16" ht="15.75">
      <c r="A34" s="15" t="s">
        <v>49</v>
      </c>
      <c r="B34" s="16">
        <v>5100000</v>
      </c>
      <c r="C34" s="16">
        <v>8800000</v>
      </c>
      <c r="D34" s="16">
        <f t="shared" si="5"/>
        <v>2719740.2800000003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>
        <v>507146.3</v>
      </c>
      <c r="M34" s="16">
        <v>34703.800000000003</v>
      </c>
      <c r="N34" s="16">
        <v>653000.89</v>
      </c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6233762</v>
      </c>
      <c r="D51" s="13">
        <f t="shared" ref="D51:K51" si="10">SUM(D52:D60)</f>
        <v>1122107.3199999998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7292.4</v>
      </c>
      <c r="M51" s="13">
        <f>SUM(M52:M60)</f>
        <v>0</v>
      </c>
      <c r="N51" s="13">
        <f>SUM(N52:N60)</f>
        <v>484085.92000000004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1650000</v>
      </c>
      <c r="D52" s="16">
        <f>SUM(E52:P52)</f>
        <v>485763.52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>
        <v>0</v>
      </c>
      <c r="M52" s="16">
        <v>0</v>
      </c>
      <c r="N52" s="16">
        <v>294839.52</v>
      </c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627305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>
        <v>0</v>
      </c>
      <c r="M53" s="16">
        <v>0</v>
      </c>
      <c r="N53" s="16">
        <v>187500</v>
      </c>
      <c r="O53" s="16"/>
      <c r="P53" s="16"/>
    </row>
    <row r="54" spans="1:16" ht="15.75">
      <c r="A54" s="15" t="s">
        <v>69</v>
      </c>
      <c r="B54" s="16">
        <v>800000</v>
      </c>
      <c r="C54" s="16">
        <v>450000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7292.4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7292.4</v>
      </c>
      <c r="M56" s="16">
        <v>0</v>
      </c>
      <c r="N56" s="16">
        <v>0</v>
      </c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/>
      <c r="P58" s="16"/>
    </row>
    <row r="59" spans="1:16" ht="15.75">
      <c r="A59" s="15" t="s">
        <v>74</v>
      </c>
      <c r="B59" s="16">
        <v>1000000</v>
      </c>
      <c r="C59" s="16">
        <v>900000</v>
      </c>
      <c r="D59" s="16">
        <f t="shared" si="11"/>
        <v>1746.4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1746.4</v>
      </c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602063479</v>
      </c>
      <c r="D73" s="23">
        <f t="shared" ref="D73:P73" si="17">SUM(D9+D15+D25+D35+D43+D51+D66+D70)</f>
        <v>459334164.35000002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43420650.109999992</v>
      </c>
      <c r="M73" s="23">
        <f t="shared" si="17"/>
        <v>41210943.289999999</v>
      </c>
      <c r="N73" s="23">
        <f t="shared" si="17"/>
        <v>49635735.049999997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602063479</v>
      </c>
      <c r="D84" s="30">
        <f>SUM(D73+D83)</f>
        <v>459334164.35000002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43420650.109999992</v>
      </c>
      <c r="M84" s="30">
        <f t="shared" si="26"/>
        <v>41210943.289999999</v>
      </c>
      <c r="N84" s="30">
        <f t="shared" si="26"/>
        <v>49635735.049999997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156</v>
      </c>
      <c r="B86" s="41"/>
      <c r="C86" s="41"/>
      <c r="D86" s="31"/>
    </row>
    <row r="87" spans="1:16">
      <c r="A87" t="s">
        <v>157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8" t="s">
        <v>153</v>
      </c>
      <c r="H97" s="48"/>
      <c r="I97" s="48"/>
      <c r="J97" s="48"/>
      <c r="K97" s="48"/>
      <c r="L97" s="48"/>
      <c r="M97" s="48"/>
      <c r="N97" s="48"/>
      <c r="O97" s="48"/>
      <c r="P97" s="48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8" t="s">
        <v>154</v>
      </c>
      <c r="H98" s="48"/>
      <c r="I98" s="48"/>
      <c r="J98" s="48"/>
      <c r="K98" s="48"/>
      <c r="L98" s="48"/>
      <c r="M98" s="48"/>
      <c r="N98" s="48"/>
      <c r="O98" s="48"/>
      <c r="P98" s="48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8" t="s">
        <v>155</v>
      </c>
      <c r="H99" s="48"/>
      <c r="I99" s="48"/>
      <c r="J99" s="48"/>
      <c r="K99" s="48"/>
      <c r="L99" s="48"/>
      <c r="M99" s="48"/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</row>
    <row r="103" spans="1:16">
      <c r="A103" s="49" t="s">
        <v>117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</row>
    <row r="104" spans="1:16">
      <c r="A104" s="49" t="s">
        <v>118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</row>
  </sheetData>
  <sheetProtection algorithmName="SHA-512" hashValue="2mn9iv29HOJvlBoJ0fQjNWIbuJp0AITO0S3YrSQO/T72tOhER9jZlwVmaNBWKqH81SbLHsQLc1Ztoo6VmHgSkg==" saltValue="PdlAElN2E45qgFEqCTW49Q==" spinCount="100000" sheet="1" formatCells="0" formatColumns="0" formatRows="0" insertColumns="0" insertRows="0" insertHyperlinks="0" deleteRows="0" sort="0" autoFilter="0" pivotTables="0"/>
  <mergeCells count="13">
    <mergeCell ref="A1:N1"/>
    <mergeCell ref="A2:N2"/>
    <mergeCell ref="A3:N3"/>
    <mergeCell ref="A4:N4"/>
    <mergeCell ref="A5:N5"/>
    <mergeCell ref="A102:N102"/>
    <mergeCell ref="A103:N103"/>
    <mergeCell ref="A104:N104"/>
    <mergeCell ref="D6:O6"/>
    <mergeCell ref="G97:P97"/>
    <mergeCell ref="G98:P98"/>
    <mergeCell ref="G99:P99"/>
    <mergeCell ref="B6:C6"/>
  </mergeCells>
  <pageMargins left="0.23622047244094491" right="0.23622047244094491" top="0.74803149606299213" bottom="0.74803149606299213" header="0.31496062992125984" footer="0.31496062992125984"/>
  <pageSetup paperSize="5" scale="63" fitToHeight="0" orientation="landscape" r:id="rId1"/>
  <rowBreaks count="1" manualBreakCount="1"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6" width="18" style="14" customWidth="1"/>
    <col min="7" max="7" width="11.140625" style="14" hidden="1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6" width="5" style="14" hidden="1" customWidth="1"/>
    <col min="17" max="23" width="5" style="14" bestFit="1" customWidth="1"/>
    <col min="24" max="16384" width="8" style="14"/>
  </cols>
  <sheetData>
    <row r="1" spans="1:16" s="1" customFormat="1" ht="23.25">
      <c r="A1" s="44" t="s">
        <v>0</v>
      </c>
      <c r="B1" s="44"/>
      <c r="C1" s="44"/>
      <c r="D1" s="44"/>
      <c r="E1" s="44"/>
      <c r="F1" s="44"/>
    </row>
    <row r="2" spans="1:16" s="1" customFormat="1" ht="23.25">
      <c r="A2" s="44" t="s">
        <v>1</v>
      </c>
      <c r="B2" s="44"/>
      <c r="C2" s="44"/>
      <c r="D2" s="44"/>
      <c r="E2" s="44"/>
      <c r="F2" s="44"/>
    </row>
    <row r="3" spans="1:16" s="2" customFormat="1" ht="23.25">
      <c r="A3" s="44" t="s">
        <v>2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4" t="s">
        <v>3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6" t="s">
        <v>5</v>
      </c>
      <c r="C6" s="46"/>
      <c r="D6" s="50" t="s">
        <v>6</v>
      </c>
      <c r="E6" s="51"/>
      <c r="F6" s="52"/>
      <c r="G6" s="7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72556142.700000003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61476298</v>
      </c>
      <c r="E10" s="16">
        <v>19555540</v>
      </c>
      <c r="F10" s="16">
        <v>41920758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1733000</v>
      </c>
      <c r="E11" s="16">
        <v>831000</v>
      </c>
      <c r="F11" s="16">
        <v>902000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9346844.7000000011</v>
      </c>
      <c r="E14" s="16">
        <v>2967244.72</v>
      </c>
      <c r="F14" s="16">
        <v>6379599.9800000004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13632042.68</v>
      </c>
      <c r="E15" s="13">
        <f t="shared" si="2"/>
        <v>703320.96</v>
      </c>
      <c r="F15" s="13">
        <f t="shared" si="2"/>
        <v>12928721.720000001</v>
      </c>
      <c r="G15" s="13">
        <f t="shared" si="2"/>
        <v>0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4199642.68</v>
      </c>
      <c r="E16" s="16">
        <v>703320.96</v>
      </c>
      <c r="F16" s="16">
        <v>3496321.72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0</v>
      </c>
      <c r="E17" s="16">
        <v>0</v>
      </c>
      <c r="F17" s="16">
        <v>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>
        <v>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>
        <v>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9338000</v>
      </c>
      <c r="E21" s="16">
        <v>0</v>
      </c>
      <c r="F21" s="16">
        <v>9338000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94400</v>
      </c>
      <c r="E23" s="16">
        <v>0</v>
      </c>
      <c r="F23" s="16">
        <v>94400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0</v>
      </c>
      <c r="E25" s="13">
        <f t="shared" si="4"/>
        <v>0</v>
      </c>
      <c r="F25" s="13">
        <f t="shared" si="4"/>
        <v>0</v>
      </c>
      <c r="G25" s="13">
        <f t="shared" si="4"/>
        <v>0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0</v>
      </c>
      <c r="E26" s="16">
        <v>0</v>
      </c>
      <c r="F26" s="16"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0</v>
      </c>
      <c r="E27" s="16">
        <v>0</v>
      </c>
      <c r="F27" s="16"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0</v>
      </c>
      <c r="E28" s="16">
        <v>0</v>
      </c>
      <c r="F28" s="16"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0</v>
      </c>
      <c r="E29" s="16">
        <v>0</v>
      </c>
      <c r="F29" s="16">
        <v>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0</v>
      </c>
      <c r="E30" s="16">
        <v>0</v>
      </c>
      <c r="F30" s="16">
        <v>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0</v>
      </c>
      <c r="E31" s="16">
        <v>0</v>
      </c>
      <c r="F31" s="16">
        <v>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0</v>
      </c>
      <c r="E32" s="16">
        <v>0</v>
      </c>
      <c r="F32" s="16">
        <v>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0</v>
      </c>
      <c r="E34" s="16">
        <v>0</v>
      </c>
      <c r="F34" s="16">
        <v>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0</v>
      </c>
      <c r="E51" s="13">
        <f t="shared" si="10"/>
        <v>0</v>
      </c>
      <c r="F51" s="13">
        <f t="shared" si="10"/>
        <v>0</v>
      </c>
      <c r="G51" s="13">
        <f>SUM(G52:G60)</f>
        <v>0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0</v>
      </c>
      <c r="E52" s="16">
        <v>0</v>
      </c>
      <c r="F52" s="16">
        <v>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/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86188185.379999995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0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86188185.379999995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0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119</v>
      </c>
      <c r="B86" s="41"/>
      <c r="C86" s="41"/>
      <c r="D86" s="31"/>
    </row>
    <row r="87" spans="1:16">
      <c r="A87" t="s">
        <v>120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48" t="s">
        <v>110</v>
      </c>
      <c r="F97" s="48"/>
      <c r="G97" s="37"/>
      <c r="H97" s="37"/>
      <c r="I97" s="37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36"/>
      <c r="E98" s="48" t="s">
        <v>113</v>
      </c>
      <c r="F98" s="48"/>
      <c r="H98" s="36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36"/>
      <c r="E99" s="48" t="s">
        <v>115</v>
      </c>
      <c r="F99" s="48"/>
      <c r="H99" s="36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37"/>
      <c r="H102" s="37"/>
      <c r="I102" s="37"/>
      <c r="J102" s="37"/>
      <c r="K102" s="37"/>
      <c r="L102" s="37"/>
      <c r="M102" s="37"/>
    </row>
    <row r="103" spans="1:16">
      <c r="A103" s="49" t="s">
        <v>117</v>
      </c>
      <c r="B103" s="49"/>
      <c r="C103" s="49"/>
      <c r="D103" s="49"/>
      <c r="E103" s="49"/>
      <c r="F103" s="49"/>
      <c r="G103" s="38"/>
      <c r="H103" s="38"/>
      <c r="I103" s="38"/>
      <c r="J103" s="38"/>
      <c r="K103" s="38"/>
      <c r="L103" s="38"/>
      <c r="M103" s="38"/>
    </row>
    <row r="104" spans="1:16">
      <c r="A104" s="49" t="s">
        <v>118</v>
      </c>
      <c r="B104" s="49"/>
      <c r="C104" s="49"/>
      <c r="D104" s="49"/>
      <c r="E104" s="49"/>
      <c r="F104" s="49"/>
      <c r="G104" s="38"/>
      <c r="H104" s="38"/>
      <c r="I104" s="38"/>
      <c r="J104" s="38"/>
      <c r="K104" s="38"/>
      <c r="L104" s="38"/>
      <c r="M104" s="38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  <mergeCell ref="M98:P98"/>
    <mergeCell ref="M99:P99"/>
    <mergeCell ref="A103:F103"/>
    <mergeCell ref="H6:I6"/>
    <mergeCell ref="J6:K6"/>
    <mergeCell ref="L6:M6"/>
    <mergeCell ref="N6:O6"/>
    <mergeCell ref="M97:P97"/>
    <mergeCell ref="B6:C6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defaultColWidth="8" defaultRowHeight="15"/>
  <cols>
    <col min="1" max="1" width="74.7109375" style="14" customWidth="1"/>
    <col min="2" max="2" width="17.85546875" style="14" customWidth="1"/>
    <col min="3" max="7" width="18" style="14" customWidth="1"/>
    <col min="8" max="8" width="9.42578125" style="14" hidden="1" customWidth="1"/>
    <col min="9" max="9" width="10.28515625" style="14" hidden="1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6" width="5" style="14" hidden="1" customWidth="1"/>
    <col min="17" max="23" width="5" style="14" bestFit="1" customWidth="1"/>
    <col min="24" max="16384" width="8" style="14"/>
  </cols>
  <sheetData>
    <row r="1" spans="1:16" s="1" customFormat="1" ht="23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>
      <c r="A3" s="44" t="s">
        <v>2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4" t="s">
        <v>3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6" t="s">
        <v>5</v>
      </c>
      <c r="C6" s="46"/>
      <c r="D6" s="50" t="s">
        <v>6</v>
      </c>
      <c r="E6" s="51"/>
      <c r="F6" s="51"/>
      <c r="G6" s="52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109509578.84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92777886.180000007</v>
      </c>
      <c r="E10" s="16">
        <v>19555540</v>
      </c>
      <c r="F10" s="16">
        <v>41920758</v>
      </c>
      <c r="G10" s="16">
        <v>31301588.18</v>
      </c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2633000</v>
      </c>
      <c r="E11" s="16">
        <v>831000</v>
      </c>
      <c r="F11" s="16">
        <v>902000</v>
      </c>
      <c r="G11" s="16">
        <v>900000</v>
      </c>
      <c r="H11" s="16"/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14098692.66</v>
      </c>
      <c r="E14" s="16">
        <v>2967244.72</v>
      </c>
      <c r="F14" s="16">
        <v>6379599.9800000004</v>
      </c>
      <c r="G14" s="16">
        <v>4751847.96</v>
      </c>
      <c r="H14" s="16"/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18760645.620000001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6352978.5099999998</v>
      </c>
      <c r="E16" s="16">
        <v>703320.96</v>
      </c>
      <c r="F16" s="16">
        <v>3496321.72</v>
      </c>
      <c r="G16" s="16">
        <v>2153335.83</v>
      </c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/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100000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3300000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/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11557233.15</v>
      </c>
      <c r="E21" s="16">
        <v>0</v>
      </c>
      <c r="F21" s="16">
        <v>9338000</v>
      </c>
      <c r="G21" s="16">
        <v>2219233.15</v>
      </c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/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562860</v>
      </c>
      <c r="E23" s="16">
        <v>0</v>
      </c>
      <c r="F23" s="16">
        <v>94400</v>
      </c>
      <c r="G23" s="16">
        <v>468460</v>
      </c>
      <c r="H23" s="16"/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1660454.69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0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3000298</v>
      </c>
      <c r="D26" s="16">
        <f>SUM(E26:P26)</f>
        <v>75564.97</v>
      </c>
      <c r="E26" s="16">
        <v>0</v>
      </c>
      <c r="F26" s="16">
        <v>0</v>
      </c>
      <c r="G26" s="16">
        <v>75564.97</v>
      </c>
      <c r="H26" s="16"/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600000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950000</v>
      </c>
      <c r="D28" s="16">
        <f t="shared" si="5"/>
        <v>148208</v>
      </c>
      <c r="E28" s="16">
        <v>0</v>
      </c>
      <c r="F28" s="16">
        <v>0</v>
      </c>
      <c r="G28" s="16">
        <v>148208</v>
      </c>
      <c r="H28" s="16"/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/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/>
      <c r="I31" s="16"/>
      <c r="J31" s="16"/>
      <c r="K31" s="16"/>
      <c r="L31" s="16"/>
      <c r="M31" s="16"/>
      <c r="N31" s="16"/>
      <c r="O31" s="16"/>
      <c r="P31" s="16"/>
    </row>
    <row r="32" spans="1:16" ht="31.5">
      <c r="A32" s="15" t="s">
        <v>47</v>
      </c>
      <c r="B32" s="16">
        <v>5600000</v>
      </c>
      <c r="C32" s="16">
        <v>5600000</v>
      </c>
      <c r="D32" s="16">
        <f t="shared" si="5"/>
        <v>37000.99</v>
      </c>
      <c r="E32" s="16">
        <v>0</v>
      </c>
      <c r="F32" s="16">
        <v>0</v>
      </c>
      <c r="G32" s="16">
        <v>37000.99</v>
      </c>
      <c r="H32" s="16"/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/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843239.33</v>
      </c>
      <c r="E34" s="16">
        <v>0</v>
      </c>
      <c r="F34" s="16">
        <v>0</v>
      </c>
      <c r="G34" s="16">
        <v>843239.33</v>
      </c>
      <c r="H34" s="16"/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/>
      <c r="I38" s="16"/>
      <c r="J38" s="16"/>
      <c r="K38" s="16"/>
      <c r="L38" s="16"/>
      <c r="M38" s="16"/>
      <c r="N38" s="16"/>
      <c r="O38" s="16"/>
      <c r="P38" s="16"/>
    </row>
    <row r="39" spans="1:16" ht="31.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/>
      <c r="I39" s="16"/>
      <c r="J39" s="16"/>
      <c r="K39" s="16"/>
      <c r="L39" s="16"/>
      <c r="M39" s="16"/>
      <c r="N39" s="16"/>
      <c r="O39" s="16"/>
      <c r="P39" s="16"/>
    </row>
    <row r="40" spans="1:16" ht="31.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/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/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/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f t="shared" si="8"/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/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/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/>
      <c r="I46" s="16"/>
      <c r="J46" s="16"/>
      <c r="K46" s="16"/>
      <c r="L46" s="16"/>
      <c r="M46" s="16"/>
      <c r="N46" s="16"/>
      <c r="O46" s="16"/>
      <c r="P46" s="16"/>
    </row>
    <row r="47" spans="1:16" ht="31.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/>
      <c r="I47" s="16"/>
      <c r="J47" s="16"/>
      <c r="K47" s="16"/>
      <c r="L47" s="16"/>
      <c r="M47" s="16"/>
      <c r="N47" s="16"/>
      <c r="O47" s="16"/>
      <c r="P47" s="16"/>
    </row>
    <row r="48" spans="1:16" ht="31.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/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/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/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/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/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/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/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/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/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/>
      <c r="I59" s="16"/>
      <c r="J59" s="16"/>
      <c r="K59" s="16"/>
      <c r="L59" s="16"/>
      <c r="M59" s="16"/>
      <c r="N59" s="16"/>
      <c r="O59" s="16"/>
      <c r="P59" s="16"/>
    </row>
    <row r="60" spans="1:16" ht="31.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/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/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/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/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/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/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/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/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/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/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130005373.15000001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0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130005373.15000001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0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122</v>
      </c>
      <c r="B86" s="41"/>
      <c r="C86" s="41"/>
      <c r="D86" s="31"/>
    </row>
    <row r="87" spans="1:16">
      <c r="A87" t="s">
        <v>123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53" t="s">
        <v>110</v>
      </c>
      <c r="F97" s="53"/>
      <c r="G97" s="53"/>
      <c r="H97" s="37"/>
      <c r="I97" s="37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36"/>
      <c r="E98" s="53" t="s">
        <v>124</v>
      </c>
      <c r="F98" s="53"/>
      <c r="G98" s="53"/>
      <c r="H98" s="36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36"/>
      <c r="E99" s="53" t="s">
        <v>125</v>
      </c>
      <c r="F99" s="53"/>
      <c r="G99" s="53"/>
      <c r="H99" s="36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37"/>
      <c r="I102" s="37"/>
      <c r="J102" s="37"/>
      <c r="K102" s="37"/>
      <c r="L102" s="37"/>
      <c r="M102" s="37"/>
    </row>
    <row r="103" spans="1:16">
      <c r="A103" s="49" t="s">
        <v>117</v>
      </c>
      <c r="B103" s="49"/>
      <c r="C103" s="49"/>
      <c r="D103" s="49"/>
      <c r="E103" s="49"/>
      <c r="F103" s="49"/>
      <c r="G103" s="49"/>
      <c r="H103" s="38"/>
      <c r="I103" s="38"/>
      <c r="J103" s="38"/>
      <c r="K103" s="38"/>
      <c r="L103" s="38"/>
      <c r="M103" s="38"/>
    </row>
    <row r="104" spans="1:16">
      <c r="A104" s="49" t="s">
        <v>118</v>
      </c>
      <c r="B104" s="49"/>
      <c r="C104" s="49"/>
      <c r="D104" s="49"/>
      <c r="E104" s="49"/>
      <c r="F104" s="49"/>
      <c r="G104" s="49"/>
      <c r="H104" s="38"/>
      <c r="I104" s="38"/>
      <c r="J104" s="38"/>
      <c r="K104" s="38"/>
      <c r="L104" s="38"/>
      <c r="M104" s="38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zoomScaleNormal="100" workbookViewId="0">
      <selection activeCell="A13" sqref="A13"/>
    </sheetView>
  </sheetViews>
  <sheetFormatPr defaultColWidth="14.7109375" defaultRowHeight="15"/>
  <cols>
    <col min="1" max="1" width="84.85546875" style="14" bestFit="1" customWidth="1"/>
    <col min="2" max="8" width="15.5703125" style="14" customWidth="1"/>
    <col min="9" max="16" width="0" style="14" hidden="1" customWidth="1"/>
    <col min="17" max="16384" width="14.7109375" style="14"/>
  </cols>
  <sheetData>
    <row r="1" spans="1:16" s="1" customFormat="1" ht="23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>
      <c r="A3" s="44" t="s">
        <v>2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>
      <c r="A4" s="44" t="s">
        <v>3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5" customFormat="1" ht="15.75" customHeight="1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2"/>
      <c r="J6" s="46"/>
      <c r="K6" s="46"/>
      <c r="L6" s="46"/>
      <c r="M6" s="46"/>
      <c r="N6" s="46"/>
      <c r="O6" s="46"/>
      <c r="P6" s="42"/>
    </row>
    <row r="7" spans="1:16" s="5" customFormat="1" ht="15.7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164298793.35999998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413431397</v>
      </c>
      <c r="D10" s="16">
        <f>SUM(E10:P10)</f>
        <v>123756921.18000001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/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38745808</v>
      </c>
      <c r="D11" s="16">
        <f>SUM(E11:P11)</f>
        <v>21720189.98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/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/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/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18821682.199999999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/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20780750.829999998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0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8373083.7199999997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/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/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/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>
        <v>0</v>
      </c>
      <c r="I19" s="16"/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>
        <v>0</v>
      </c>
      <c r="I20" s="16"/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11557233.15</v>
      </c>
      <c r="E21" s="16">
        <v>0</v>
      </c>
      <c r="F21" s="16">
        <v>9338000</v>
      </c>
      <c r="G21" s="16">
        <v>2219233.15</v>
      </c>
      <c r="H21" s="16">
        <v>0</v>
      </c>
      <c r="I21" s="16"/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/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562860</v>
      </c>
      <c r="E23" s="16">
        <v>0</v>
      </c>
      <c r="F23" s="16">
        <v>94400</v>
      </c>
      <c r="G23" s="16">
        <v>468460</v>
      </c>
      <c r="H23" s="16">
        <v>0</v>
      </c>
      <c r="I23" s="16"/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>
        <v>0</v>
      </c>
      <c r="I24" s="16"/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2700021.91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0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250161.72</v>
      </c>
      <c r="E26" s="16">
        <v>0</v>
      </c>
      <c r="F26" s="16">
        <v>0</v>
      </c>
      <c r="G26" s="16">
        <v>75564.97</v>
      </c>
      <c r="H26" s="16">
        <v>174596.75</v>
      </c>
      <c r="I26" s="16"/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>
        <v>0</v>
      </c>
      <c r="I27" s="16"/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354070.8</v>
      </c>
      <c r="E28" s="16">
        <v>0</v>
      </c>
      <c r="F28" s="16">
        <v>0</v>
      </c>
      <c r="G28" s="16">
        <v>148208</v>
      </c>
      <c r="H28" s="16">
        <v>205862.8</v>
      </c>
      <c r="I28" s="16"/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/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>
        <v>0</v>
      </c>
      <c r="I30" s="16"/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>
        <v>0</v>
      </c>
      <c r="I31" s="16"/>
      <c r="J31" s="16"/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687022.66</v>
      </c>
      <c r="E32" s="16">
        <v>0</v>
      </c>
      <c r="F32" s="16">
        <v>0</v>
      </c>
      <c r="G32" s="16">
        <v>37000.99</v>
      </c>
      <c r="H32" s="16">
        <v>650021.67000000004</v>
      </c>
      <c r="I32" s="16"/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/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852325.33</v>
      </c>
      <c r="E34" s="16">
        <v>0</v>
      </c>
      <c r="F34" s="16">
        <v>0</v>
      </c>
      <c r="G34" s="16">
        <v>843239.33</v>
      </c>
      <c r="H34" s="16">
        <v>9086</v>
      </c>
      <c r="I34" s="16"/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/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/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/>
      <c r="J38" s="16"/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/>
      <c r="J39" s="16"/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/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/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/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/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/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/>
      <c r="J46" s="16"/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/>
      <c r="J47" s="16"/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/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/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/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>
        <v>0</v>
      </c>
      <c r="I52" s="16"/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>
        <v>0</v>
      </c>
      <c r="I53" s="16"/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/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/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/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/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/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/>
      <c r="J59" s="16"/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/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/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/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/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/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/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/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/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/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/>
      <c r="J72" s="17"/>
      <c r="K72" s="17"/>
      <c r="L72" s="17"/>
      <c r="M72" s="17"/>
      <c r="N72" s="17"/>
      <c r="O72" s="17"/>
      <c r="P72" s="17"/>
    </row>
    <row r="73" spans="1:23" ht="15.75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187854260.09999999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0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5.75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187854260.09999999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0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126</v>
      </c>
      <c r="B86" s="41"/>
      <c r="C86" s="41"/>
      <c r="D86" s="31"/>
    </row>
    <row r="87" spans="1:16">
      <c r="A87" t="s">
        <v>127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36"/>
      <c r="F97" s="48" t="s">
        <v>110</v>
      </c>
      <c r="G97" s="48"/>
      <c r="H97" s="48"/>
      <c r="I97" s="37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36"/>
      <c r="E98" s="36" t="s">
        <v>128</v>
      </c>
      <c r="F98" s="48" t="s">
        <v>129</v>
      </c>
      <c r="G98" s="48"/>
      <c r="H98" s="48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36"/>
      <c r="E99" s="36" t="s">
        <v>130</v>
      </c>
      <c r="F99" s="48" t="s">
        <v>131</v>
      </c>
      <c r="G99" s="48"/>
      <c r="H99" s="48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37"/>
      <c r="J102" s="37"/>
      <c r="K102" s="37"/>
      <c r="L102" s="37"/>
      <c r="M102" s="37"/>
    </row>
    <row r="103" spans="1:16">
      <c r="A103" s="49" t="s">
        <v>117</v>
      </c>
      <c r="B103" s="49"/>
      <c r="C103" s="49"/>
      <c r="D103" s="49"/>
      <c r="E103" s="49"/>
      <c r="F103" s="49"/>
      <c r="G103" s="49"/>
      <c r="H103" s="49"/>
      <c r="I103" s="38"/>
      <c r="J103" s="38"/>
      <c r="K103" s="38"/>
      <c r="L103" s="38"/>
      <c r="M103" s="38"/>
    </row>
    <row r="104" spans="1:16">
      <c r="A104" s="49" t="s">
        <v>118</v>
      </c>
      <c r="B104" s="49"/>
      <c r="C104" s="49"/>
      <c r="D104" s="49"/>
      <c r="E104" s="49"/>
      <c r="F104" s="49"/>
      <c r="G104" s="49"/>
      <c r="H104" s="49"/>
      <c r="I104" s="38"/>
      <c r="J104" s="38"/>
      <c r="K104" s="38"/>
      <c r="L104" s="38"/>
      <c r="M104" s="38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B6:C6"/>
    <mergeCell ref="J6:K6"/>
    <mergeCell ref="L6:M6"/>
    <mergeCell ref="N6:O6"/>
    <mergeCell ref="M97:P97"/>
    <mergeCell ref="D6:I6"/>
    <mergeCell ref="A102:H102"/>
    <mergeCell ref="A103:H103"/>
    <mergeCell ref="A104:H104"/>
    <mergeCell ref="F97:H97"/>
    <mergeCell ref="M98:P98"/>
    <mergeCell ref="M99:P99"/>
    <mergeCell ref="F98:H98"/>
    <mergeCell ref="F99:H99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F938-8F9C-4A30-84AA-09D90EFBAC99}">
  <sheetPr>
    <pageSetUpPr fitToPage="1"/>
  </sheetPr>
  <dimension ref="A1:W104"/>
  <sheetViews>
    <sheetView zoomScale="87" zoomScaleNormal="87" workbookViewId="0">
      <selection activeCell="A12" sqref="A12"/>
    </sheetView>
  </sheetViews>
  <sheetFormatPr defaultColWidth="14.7109375" defaultRowHeight="15"/>
  <cols>
    <col min="1" max="1" width="84.85546875" style="14" bestFit="1" customWidth="1"/>
    <col min="2" max="9" width="15.5703125" style="14" customWidth="1"/>
    <col min="10" max="10" width="9.7109375" style="14" hidden="1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6" s="1" customFormat="1" ht="23.25">
      <c r="A2" s="44" t="s">
        <v>1</v>
      </c>
      <c r="B2" s="44"/>
      <c r="C2" s="44"/>
      <c r="D2" s="44"/>
      <c r="E2" s="44"/>
      <c r="F2" s="44"/>
      <c r="G2" s="44"/>
      <c r="H2" s="44"/>
      <c r="I2" s="44"/>
    </row>
    <row r="3" spans="1:16" s="2" customFormat="1" ht="23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1"/>
      <c r="K3" s="1"/>
      <c r="L3" s="1"/>
      <c r="M3" s="1"/>
      <c r="N3" s="1"/>
      <c r="O3" s="1"/>
      <c r="P3" s="1"/>
    </row>
    <row r="4" spans="1:16" s="2" customFormat="1" ht="23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1"/>
      <c r="K4" s="1"/>
      <c r="L4" s="1"/>
      <c r="M4" s="1"/>
      <c r="N4" s="1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3"/>
      <c r="K5" s="3"/>
      <c r="L5" s="3"/>
      <c r="M5" s="3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2"/>
      <c r="J6" s="46"/>
      <c r="K6" s="46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187640776.59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143222392.02000001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/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22620189.98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/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/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/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21798194.59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/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25041177.130000003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0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10404735.02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/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/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/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/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/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13308108.15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/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/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1040760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/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/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3128273.11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250161.72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/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449532.8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/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354070.8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/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/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42008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/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33748.6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/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1047022.66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/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/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920576.52999999991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/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/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/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/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/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/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/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/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f t="shared" si="8"/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/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/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/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/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/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/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/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74694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0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74694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/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/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/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/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/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/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/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/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/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/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/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/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/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/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/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/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/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/>
      <c r="K72" s="17"/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215884920.83000001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0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215884920.83000001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0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132</v>
      </c>
      <c r="B86" s="41"/>
      <c r="C86" s="41"/>
      <c r="D86" s="31"/>
    </row>
    <row r="87" spans="1:16">
      <c r="A87" t="s">
        <v>133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121</v>
      </c>
      <c r="B97" s="36"/>
      <c r="C97" s="36"/>
      <c r="D97" s="36"/>
      <c r="E97" s="36"/>
      <c r="F97" s="36"/>
      <c r="G97" s="48" t="s">
        <v>110</v>
      </c>
      <c r="H97" s="48"/>
      <c r="I97" s="48"/>
      <c r="J97" s="37"/>
      <c r="K97" s="37"/>
      <c r="L97" s="37"/>
      <c r="M97" s="47" t="s">
        <v>111</v>
      </c>
      <c r="N97" s="47"/>
      <c r="O97" s="47"/>
      <c r="P97" s="47"/>
    </row>
    <row r="98" spans="1:16">
      <c r="A98" s="36" t="s">
        <v>112</v>
      </c>
      <c r="B98" s="36"/>
      <c r="C98" s="36"/>
      <c r="D98" s="36"/>
      <c r="E98" s="36" t="s">
        <v>128</v>
      </c>
      <c r="F98" s="36"/>
      <c r="G98" s="48" t="s">
        <v>129</v>
      </c>
      <c r="H98" s="48"/>
      <c r="I98" s="48"/>
      <c r="J98" s="36"/>
      <c r="K98" s="36"/>
      <c r="L98" s="36"/>
      <c r="M98" s="48" t="s">
        <v>113</v>
      </c>
      <c r="N98" s="48"/>
      <c r="O98" s="48"/>
      <c r="P98" s="48"/>
    </row>
    <row r="99" spans="1:16">
      <c r="A99" s="36" t="s">
        <v>114</v>
      </c>
      <c r="B99" s="36"/>
      <c r="C99" s="36"/>
      <c r="D99" s="36"/>
      <c r="E99" s="36" t="s">
        <v>130</v>
      </c>
      <c r="F99" s="36" t="s">
        <v>134</v>
      </c>
      <c r="G99" s="48" t="s">
        <v>135</v>
      </c>
      <c r="H99" s="48"/>
      <c r="I99" s="48"/>
      <c r="J99" s="36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37"/>
      <c r="K102" s="37"/>
      <c r="L102" s="37"/>
      <c r="M102" s="37"/>
    </row>
    <row r="103" spans="1:16">
      <c r="A103" s="49" t="s">
        <v>117</v>
      </c>
      <c r="B103" s="49"/>
      <c r="C103" s="49"/>
      <c r="D103" s="49"/>
      <c r="E103" s="49"/>
      <c r="F103" s="49"/>
      <c r="G103" s="49"/>
      <c r="H103" s="49"/>
      <c r="I103" s="49"/>
      <c r="J103" s="38"/>
      <c r="K103" s="38"/>
      <c r="L103" s="38"/>
      <c r="M103" s="38"/>
    </row>
    <row r="104" spans="1:16">
      <c r="A104" s="49" t="s">
        <v>118</v>
      </c>
      <c r="B104" s="49"/>
      <c r="C104" s="49"/>
      <c r="D104" s="49"/>
      <c r="E104" s="49"/>
      <c r="F104" s="49"/>
      <c r="G104" s="49"/>
      <c r="H104" s="49"/>
      <c r="I104" s="49"/>
      <c r="J104" s="38"/>
      <c r="K104" s="38"/>
      <c r="L104" s="38"/>
      <c r="M104" s="38"/>
    </row>
  </sheetData>
  <sheetProtection algorithmName="SHA-512" hashValue="aQyZISIAkqHzxRirBqo5WanGLXy62XJbMk6NvKb2RPjPyH+xRNpOCVQ6Dqhf/PuaCcTfQ0I+aqPhoxwMapdcQQ==" saltValue="jQ6lw4ONxM0Hf7donQoUvg==" spinCount="100000" sheet="1" formatCells="0" formatColumns="0" formatRows="0" insertColumns="0" insertRows="0" insertHyperlinks="0" deleteColumns="0" deleteRows="0" sort="0" autoFilter="0" pivotTables="0"/>
  <mergeCells count="19">
    <mergeCell ref="L6:M6"/>
    <mergeCell ref="N6:O6"/>
    <mergeCell ref="M97:P97"/>
    <mergeCell ref="M98:P98"/>
    <mergeCell ref="A1:I1"/>
    <mergeCell ref="A2:I2"/>
    <mergeCell ref="A3:I3"/>
    <mergeCell ref="A4:I4"/>
    <mergeCell ref="A5:I5"/>
    <mergeCell ref="G97:I97"/>
    <mergeCell ref="G98:I98"/>
    <mergeCell ref="B6:C6"/>
    <mergeCell ref="D6:I6"/>
    <mergeCell ref="J6:K6"/>
    <mergeCell ref="G99:I99"/>
    <mergeCell ref="A102:I102"/>
    <mergeCell ref="A103:I103"/>
    <mergeCell ref="A104:I104"/>
    <mergeCell ref="M99:P9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rowBreaks count="1" manualBreakCount="1">
    <brk id="7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144E-6A34-4AB7-8EA4-88D6D10B613E}">
  <sheetPr>
    <pageSetUpPr fitToPage="1"/>
  </sheetPr>
  <dimension ref="A1:W104"/>
  <sheetViews>
    <sheetView zoomScaleNormal="100"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9" width="14.140625" style="14" bestFit="1" customWidth="1"/>
    <col min="10" max="10" width="14.140625" style="14" customWidth="1"/>
    <col min="11" max="11" width="6.42578125" style="14" hidden="1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</row>
    <row r="2" spans="1:16" s="1" customFormat="1" ht="23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pans="1:16" s="2" customFormat="1" ht="23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1"/>
      <c r="L3" s="1"/>
      <c r="M3" s="1"/>
      <c r="N3" s="1"/>
      <c r="O3" s="1"/>
      <c r="P3" s="1"/>
    </row>
    <row r="4" spans="1:16" s="2" customFormat="1" ht="23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1"/>
      <c r="L4" s="1"/>
      <c r="M4" s="1"/>
      <c r="N4" s="1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3"/>
      <c r="L5" s="3"/>
      <c r="M5" s="3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1"/>
      <c r="J6" s="51"/>
      <c r="K6" s="52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245449998.50000003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193376351.97000003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/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23507689.98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/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/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/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28565956.550000001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/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28200941.66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0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12663837.35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/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287573.96000000002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/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/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/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/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13308108.15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/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/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1859221.2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/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/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5276926.28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376711.72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/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/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/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/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/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/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2171092.66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/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/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1496864.29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/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/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/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/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/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/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/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/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/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/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/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/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/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/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/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630729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/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/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/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/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/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/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/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/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/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/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/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/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/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/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/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/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/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/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279558595.44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0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279558595.44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0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136</v>
      </c>
      <c r="B86" s="41"/>
      <c r="C86" s="41"/>
      <c r="D86" s="31"/>
    </row>
    <row r="87" spans="1:16">
      <c r="A87" t="s">
        <v>137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138</v>
      </c>
      <c r="B97" s="36"/>
      <c r="C97" s="36"/>
      <c r="D97" s="36"/>
      <c r="E97" s="36"/>
      <c r="F97" s="36"/>
      <c r="G97" s="48" t="s">
        <v>110</v>
      </c>
      <c r="H97" s="48"/>
      <c r="I97" s="48"/>
      <c r="J97" s="48"/>
      <c r="K97" s="37"/>
      <c r="L97" s="37"/>
      <c r="M97" s="47" t="s">
        <v>111</v>
      </c>
      <c r="N97" s="47"/>
      <c r="O97" s="47"/>
      <c r="P97" s="47"/>
    </row>
    <row r="98" spans="1:16">
      <c r="A98" s="36" t="s">
        <v>139</v>
      </c>
      <c r="B98" s="36"/>
      <c r="C98" s="36"/>
      <c r="D98" s="36"/>
      <c r="E98" s="36" t="s">
        <v>128</v>
      </c>
      <c r="F98" s="36"/>
      <c r="G98" s="48" t="s">
        <v>129</v>
      </c>
      <c r="H98" s="48"/>
      <c r="I98" s="48"/>
      <c r="J98" s="48"/>
      <c r="K98" s="36"/>
      <c r="L98" s="36"/>
      <c r="M98" s="48" t="s">
        <v>113</v>
      </c>
      <c r="N98" s="48"/>
      <c r="O98" s="48"/>
      <c r="P98" s="48"/>
    </row>
    <row r="99" spans="1:16">
      <c r="A99" s="36" t="s">
        <v>140</v>
      </c>
      <c r="B99" s="36"/>
      <c r="C99" s="36"/>
      <c r="D99" s="36"/>
      <c r="E99" s="36" t="s">
        <v>130</v>
      </c>
      <c r="F99" s="36" t="s">
        <v>134</v>
      </c>
      <c r="G99" s="48" t="s">
        <v>135</v>
      </c>
      <c r="H99" s="48"/>
      <c r="I99" s="48"/>
      <c r="J99" s="48"/>
      <c r="K99" s="36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37"/>
      <c r="L102" s="37"/>
      <c r="M102" s="37"/>
    </row>
    <row r="103" spans="1:16">
      <c r="A103" s="49" t="s">
        <v>117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38"/>
      <c r="L103" s="38"/>
      <c r="M103" s="38"/>
    </row>
    <row r="104" spans="1:16">
      <c r="A104" s="49" t="s">
        <v>118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38"/>
      <c r="L104" s="38"/>
      <c r="M104" s="38"/>
    </row>
  </sheetData>
  <sheetProtection algorithmName="SHA-512" hashValue="GhSLG5ft27OQWuaud+8CMJxlOIujNDOmmPQS+b7VAE70s/+MhAKq1MCPYzrat6p1+dsWlFcWOIiZrLXRtebIgg==" saltValue="g9p0+lkwJFnbWVVyrn1XAw==" spinCount="100000" sheet="1" formatCells="0" formatColumns="0" formatRows="0" insertColumns="0" insertRows="0" insertHyperlinks="0" deleteColumns="0" deleteRows="0" sort="0" autoFilter="0" pivotTables="0"/>
  <mergeCells count="18">
    <mergeCell ref="A1:J1"/>
    <mergeCell ref="A2:J2"/>
    <mergeCell ref="A3:J3"/>
    <mergeCell ref="M99:P99"/>
    <mergeCell ref="D6:K6"/>
    <mergeCell ref="L6:M6"/>
    <mergeCell ref="N6:O6"/>
    <mergeCell ref="M97:P97"/>
    <mergeCell ref="M98:P98"/>
    <mergeCell ref="A4:J4"/>
    <mergeCell ref="A5:J5"/>
    <mergeCell ref="B6:C6"/>
    <mergeCell ref="A102:J102"/>
    <mergeCell ref="A103:J103"/>
    <mergeCell ref="A104:J104"/>
    <mergeCell ref="G97:J97"/>
    <mergeCell ref="G98:J98"/>
    <mergeCell ref="G99:J9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9" fitToHeight="0" orientation="landscape" r:id="rId1"/>
  <rowBreaks count="3" manualBreakCount="3">
    <brk id="32" max="16383" man="1"/>
    <brk id="59" max="16383" man="1"/>
    <brk id="8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5C99-39A2-4E60-956E-FCAABD06DB9F}">
  <dimension ref="A1:W104"/>
  <sheetViews>
    <sheetView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1" width="14.140625" style="14" customWidth="1"/>
    <col min="12" max="12" width="9.28515625" style="14" hidden="1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6" s="1" customFormat="1" ht="23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6" s="2" customFormat="1" ht="23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1"/>
      <c r="M3" s="1"/>
      <c r="N3" s="1"/>
      <c r="O3" s="1"/>
      <c r="P3" s="1"/>
    </row>
    <row r="4" spans="1:16" s="2" customFormat="1" ht="23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"/>
      <c r="M4" s="1"/>
      <c r="N4" s="1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3"/>
      <c r="M5" s="3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1"/>
      <c r="J6" s="51"/>
      <c r="K6" s="52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284569378.26999998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418192571.25</v>
      </c>
      <c r="D10" s="16">
        <f>SUM(E10:P10)</f>
        <v>226549216.98000002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/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33984633.75</v>
      </c>
      <c r="D11" s="16">
        <f>SUM(E11:P11)</f>
        <v>24395189.98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/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/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/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33624971.310000002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/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61920666</v>
      </c>
      <c r="D15" s="13">
        <f t="shared" ref="D15:P15" si="2">SUM(D16:D24)</f>
        <v>34483777.350000001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0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15252285.209999999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/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480211.79000000004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/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/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/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3280000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/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16809858.149999999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/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/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5500000</v>
      </c>
      <c r="D23" s="16">
        <f t="shared" si="3"/>
        <v>1859221.2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/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/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16200298</v>
      </c>
      <c r="D25" s="13">
        <f t="shared" ref="D25:P25" si="4">SUM(D26:D34)</f>
        <v>5382951.2800000003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454711.72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/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/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600000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/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/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/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/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5600000</v>
      </c>
      <c r="D32" s="16">
        <f t="shared" si="5"/>
        <v>2171092.66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/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/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5100000</v>
      </c>
      <c r="D34" s="16">
        <f t="shared" si="5"/>
        <v>1524889.29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/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/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/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/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/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/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/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/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/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/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/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/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/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/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/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7333762</v>
      </c>
      <c r="D51" s="13">
        <f t="shared" ref="D51:K51" si="10">SUM(D52:D60)</f>
        <v>630729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0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2300000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/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/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800000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/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/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/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/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/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1000000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/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/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/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/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/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/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/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/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/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/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/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325066835.89999998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0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325066835.89999998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0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141</v>
      </c>
      <c r="B86" s="41"/>
      <c r="C86" s="41"/>
      <c r="D86" s="31"/>
    </row>
    <row r="87" spans="1:16">
      <c r="A87" t="s">
        <v>142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8" t="s">
        <v>110</v>
      </c>
      <c r="H97" s="48"/>
      <c r="I97" s="48"/>
      <c r="J97" s="48"/>
      <c r="K97" s="48"/>
      <c r="L97" s="37"/>
      <c r="M97" s="47" t="s">
        <v>111</v>
      </c>
      <c r="N97" s="47"/>
      <c r="O97" s="47"/>
      <c r="P97" s="47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8" t="s">
        <v>129</v>
      </c>
      <c r="H98" s="48"/>
      <c r="I98" s="48"/>
      <c r="J98" s="48"/>
      <c r="K98" s="48"/>
      <c r="L98" s="36"/>
      <c r="M98" s="48" t="s">
        <v>113</v>
      </c>
      <c r="N98" s="48"/>
      <c r="O98" s="48"/>
      <c r="P98" s="48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8" t="s">
        <v>135</v>
      </c>
      <c r="H99" s="48"/>
      <c r="I99" s="48"/>
      <c r="J99" s="48"/>
      <c r="K99" s="48"/>
      <c r="L99" s="36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37"/>
      <c r="M102" s="37"/>
    </row>
    <row r="103" spans="1:16">
      <c r="A103" s="49" t="s">
        <v>117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38"/>
      <c r="M103" s="38"/>
    </row>
    <row r="104" spans="1:16">
      <c r="A104" s="49" t="s">
        <v>118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38"/>
      <c r="M104" s="38"/>
    </row>
  </sheetData>
  <sheetProtection algorithmName="SHA-512" hashValue="Padj9LM36EBS+5FMZrsKFdNlsrkY3B9Bl93BpJMJI13b+T4Nq3jJvgSIrNosXce/LrM33V/nIobMn4MnoChqkg==" saltValue="QbmkTlE5YD6b+srRZeTtqw==" spinCount="100000" sheet="1" formatCells="0" formatColumns="0" formatRows="0" insertColumns="0" insertRows="0" insertHyperlinks="0" deleteColumns="0" deleteRows="0" sort="0" autoFilter="0" pivotTables="0"/>
  <mergeCells count="18">
    <mergeCell ref="G99:K99"/>
    <mergeCell ref="A102:K102"/>
    <mergeCell ref="A103:K103"/>
    <mergeCell ref="A104:K104"/>
    <mergeCell ref="M99:P99"/>
    <mergeCell ref="M98:P98"/>
    <mergeCell ref="G97:K97"/>
    <mergeCell ref="G98:K98"/>
    <mergeCell ref="A1:K1"/>
    <mergeCell ref="A2:K2"/>
    <mergeCell ref="A3:K3"/>
    <mergeCell ref="A4:K4"/>
    <mergeCell ref="A5:K5"/>
    <mergeCell ref="B6:C6"/>
    <mergeCell ref="D6:K6"/>
    <mergeCell ref="L6:M6"/>
    <mergeCell ref="N6:O6"/>
    <mergeCell ref="M97:P9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A704C-4BB8-4E9E-8BC9-9629513E7FB9}">
  <sheetPr>
    <pageSetUpPr fitToPage="1"/>
  </sheetPr>
  <dimension ref="A1:W104"/>
  <sheetViews>
    <sheetView view="pageBreakPreview" zoomScale="112" zoomScaleNormal="100" zoomScaleSheetLayoutView="112"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2" width="14.140625" style="14" customWidth="1"/>
    <col min="13" max="13" width="14.5703125" style="14" hidden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6" s="1" customFormat="1" ht="23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6" s="2" customFormat="1" ht="23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1"/>
      <c r="N3" s="1"/>
      <c r="O3" s="1"/>
      <c r="P3" s="1"/>
    </row>
    <row r="4" spans="1:16" s="2" customFormat="1" ht="23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1"/>
      <c r="N4" s="1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3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320386694.79000002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35817316.519999996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420878157.26999998</v>
      </c>
      <c r="D10" s="16">
        <f>SUM(E10:P10)</f>
        <v>256846591.98000002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>
        <v>30297375</v>
      </c>
      <c r="M10" s="16"/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31299047.73</v>
      </c>
      <c r="D11" s="16">
        <f>SUM(E11:P11)</f>
        <v>25294689.98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>
        <v>899500</v>
      </c>
      <c r="M11" s="16"/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/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/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38245412.829999998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>
        <v>4620441.5199999996</v>
      </c>
      <c r="M14" s="16"/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57078791</v>
      </c>
      <c r="D15" s="13">
        <f t="shared" ref="D15:P15" si="2">SUM(D16:D24)</f>
        <v>40741430.239999995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6257652.8900000006</v>
      </c>
      <c r="M15" s="13">
        <f t="shared" si="2"/>
        <v>0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17952808.099999998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>
        <v>2700522.89</v>
      </c>
      <c r="M16" s="16"/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480211.79000000004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>
        <v>0</v>
      </c>
      <c r="M17" s="16"/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/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>
        <v>0</v>
      </c>
      <c r="M19" s="16"/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>
        <v>0</v>
      </c>
      <c r="M20" s="16"/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20311608.149999999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>
        <v>3501750</v>
      </c>
      <c r="M21" s="16"/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/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3558125</v>
      </c>
      <c r="D23" s="16">
        <f t="shared" si="3"/>
        <v>1914601.2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>
        <v>55380</v>
      </c>
      <c r="M23" s="16"/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>
        <v>0</v>
      </c>
      <c r="M24" s="16"/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22142173</v>
      </c>
      <c r="D25" s="13">
        <f t="shared" ref="D25:P25" si="4">SUM(D26:D34)</f>
        <v>6721339.5800000001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1338388.3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523711.72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>
        <v>69000</v>
      </c>
      <c r="M26" s="16"/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>
        <v>0</v>
      </c>
      <c r="M27" s="16"/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1841875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>
        <v>0</v>
      </c>
      <c r="M28" s="16"/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/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>
        <v>0</v>
      </c>
      <c r="M30" s="16"/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>
        <v>0</v>
      </c>
      <c r="M31" s="16"/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8600000</v>
      </c>
      <c r="D32" s="16">
        <f t="shared" si="5"/>
        <v>2933334.66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>
        <v>762242</v>
      </c>
      <c r="M32" s="16"/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/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6800000</v>
      </c>
      <c r="D34" s="16">
        <f t="shared" si="5"/>
        <v>2032035.59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>
        <v>507146.3</v>
      </c>
      <c r="M34" s="16"/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/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/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/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/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/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/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/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/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/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/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/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/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/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6233762</v>
      </c>
      <c r="D51" s="13">
        <f t="shared" ref="D51:K51" si="10">SUM(D52:D60)</f>
        <v>638021.4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7292.4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1650000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>
        <v>0</v>
      </c>
      <c r="M52" s="16"/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>
        <v>0</v>
      </c>
      <c r="M53" s="16"/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450000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/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/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7292.4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7292.4</v>
      </c>
      <c r="M56" s="16"/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/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/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900000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/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/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/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/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/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/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/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/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/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/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>
        <v>0</v>
      </c>
      <c r="M72" s="17"/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597063479</v>
      </c>
      <c r="D73" s="23">
        <f t="shared" ref="D73:P73" si="17">SUM(D9+D15+D25+D35+D43+D51+D66+D70)</f>
        <v>368487486.00999999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43420650.109999992</v>
      </c>
      <c r="M73" s="23">
        <f t="shared" si="17"/>
        <v>0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597063479</v>
      </c>
      <c r="D84" s="30">
        <f>SUM(D73+D83)</f>
        <v>368487486.00999999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43420650.109999992</v>
      </c>
      <c r="M84" s="30">
        <f t="shared" si="26"/>
        <v>0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146</v>
      </c>
      <c r="B86" s="41"/>
      <c r="C86" s="41"/>
      <c r="D86" s="31"/>
    </row>
    <row r="87" spans="1:16">
      <c r="A87" t="s">
        <v>147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8" t="s">
        <v>148</v>
      </c>
      <c r="H97" s="48"/>
      <c r="I97" s="48"/>
      <c r="J97" s="48"/>
      <c r="K97" s="48"/>
      <c r="L97" s="48"/>
      <c r="M97" s="47" t="s">
        <v>111</v>
      </c>
      <c r="N97" s="47"/>
      <c r="O97" s="47"/>
      <c r="P97" s="47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8" t="s">
        <v>149</v>
      </c>
      <c r="H98" s="48"/>
      <c r="I98" s="48"/>
      <c r="J98" s="48"/>
      <c r="K98" s="48"/>
      <c r="L98" s="48"/>
      <c r="M98" s="48" t="s">
        <v>113</v>
      </c>
      <c r="N98" s="48"/>
      <c r="O98" s="48"/>
      <c r="P98" s="48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8" t="s">
        <v>150</v>
      </c>
      <c r="H99" s="48"/>
      <c r="I99" s="48"/>
      <c r="J99" s="48"/>
      <c r="K99" s="48"/>
      <c r="L99" s="48"/>
      <c r="M99" s="48" t="s">
        <v>115</v>
      </c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37"/>
    </row>
    <row r="103" spans="1:16">
      <c r="A103" s="49" t="s">
        <v>117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38"/>
    </row>
    <row r="104" spans="1:16">
      <c r="A104" s="49" t="s">
        <v>118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38"/>
    </row>
  </sheetData>
  <sheetProtection algorithmName="SHA-512" hashValue="199q5rndmtSDi2jLOoKmbXPFb9Os47n0jnlvbcSjNVe9rJaYv16SSqrt/r9S7wW86FDqqlqiy0bq7q6oQC4JLg==" saltValue="nSM2DsGbV8wRLrBox9bzlg==" spinCount="100000" sheet="1" formatCells="0" formatColumns="0" formatRows="0" insertColumns="0" insertRows="0" insertHyperlinks="0" deleteColumns="0" deleteRows="0" sort="0" autoFilter="0" pivotTables="0"/>
  <mergeCells count="17">
    <mergeCell ref="A1:L1"/>
    <mergeCell ref="A2:L2"/>
    <mergeCell ref="A3:L3"/>
    <mergeCell ref="A102:L102"/>
    <mergeCell ref="M99:P99"/>
    <mergeCell ref="D6:M6"/>
    <mergeCell ref="A4:L4"/>
    <mergeCell ref="A5:L5"/>
    <mergeCell ref="A103:L103"/>
    <mergeCell ref="A104:L104"/>
    <mergeCell ref="N6:O6"/>
    <mergeCell ref="M97:P97"/>
    <mergeCell ref="M98:P98"/>
    <mergeCell ref="B6:C6"/>
    <mergeCell ref="G97:L97"/>
    <mergeCell ref="G98:L98"/>
    <mergeCell ref="G99:L99"/>
  </mergeCells>
  <printOptions horizontalCentered="1"/>
  <pageMargins left="0.25" right="0.25" top="0.75" bottom="0.75" header="0.3" footer="0.3"/>
  <pageSetup paperSize="5" scale="7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9218-4D74-45E9-A17E-C600DEEA148C}">
  <sheetPr>
    <pageSetUpPr fitToPage="1"/>
  </sheetPr>
  <dimension ref="A1:W104"/>
  <sheetViews>
    <sheetView tabSelected="1" zoomScale="82" zoomScaleNormal="82" workbookViewId="0">
      <selection sqref="A1:XFD1048576"/>
    </sheetView>
  </sheetViews>
  <sheetFormatPr defaultColWidth="14.7109375" defaultRowHeight="15"/>
  <cols>
    <col min="1" max="1" width="84.85546875" style="14" bestFit="1" customWidth="1"/>
    <col min="2" max="2" width="15.28515625" style="14" bestFit="1" customWidth="1"/>
    <col min="3" max="3" width="15.42578125" style="14" bestFit="1" customWidth="1"/>
    <col min="4" max="4" width="15.28515625" style="14" bestFit="1" customWidth="1"/>
    <col min="5" max="8" width="14.140625" style="14" bestFit="1" customWidth="1"/>
    <col min="9" max="12" width="14.140625" style="14" customWidth="1"/>
    <col min="13" max="13" width="14.5703125" style="14" bestFit="1" customWidth="1"/>
    <col min="14" max="14" width="10.5703125" style="14" hidden="1" customWidth="1"/>
    <col min="15" max="15" width="14" style="14" hidden="1" customWidth="1"/>
    <col min="16" max="16" width="13" style="14" hidden="1" customWidth="1"/>
    <col min="17" max="16384" width="14.7109375" style="14"/>
  </cols>
  <sheetData>
    <row r="1" spans="1:16" s="1" customFormat="1" ht="23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6" s="1" customFormat="1" ht="23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6" s="2" customFormat="1" ht="23.2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1"/>
      <c r="O3" s="1"/>
      <c r="P3" s="1"/>
    </row>
    <row r="4" spans="1:16" s="2" customFormat="1" ht="23.25">
      <c r="A4" s="44" t="s">
        <v>3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1"/>
      <c r="O4" s="1"/>
      <c r="P4" s="1"/>
    </row>
    <row r="5" spans="1:16" s="2" customFormat="1" ht="23.25">
      <c r="A5" s="45" t="s">
        <v>4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3"/>
      <c r="O5" s="3"/>
      <c r="P5" s="3"/>
    </row>
    <row r="6" spans="1:16" s="5" customFormat="1" ht="21" customHeight="1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2"/>
    </row>
    <row r="7" spans="1:16" s="5" customFormat="1" ht="20.25" customHeight="1">
      <c r="A7" s="6" t="s">
        <v>7</v>
      </c>
      <c r="B7" s="7" t="s">
        <v>8</v>
      </c>
      <c r="C7" s="8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  <c r="K7" s="9" t="s">
        <v>17</v>
      </c>
      <c r="L7" s="9" t="s">
        <v>18</v>
      </c>
      <c r="M7" s="9" t="s">
        <v>19</v>
      </c>
      <c r="N7" s="9" t="s">
        <v>20</v>
      </c>
      <c r="O7" s="9" t="s">
        <v>21</v>
      </c>
      <c r="P7" s="9" t="s">
        <v>22</v>
      </c>
    </row>
    <row r="8" spans="1:16" s="11" customFormat="1" ht="15.75">
      <c r="A8" s="10" t="s">
        <v>23</v>
      </c>
      <c r="B8" s="10"/>
      <c r="C8" s="10"/>
      <c r="D8" s="10"/>
      <c r="E8" s="10"/>
    </row>
    <row r="9" spans="1:16" ht="15.75">
      <c r="A9" s="12" t="s">
        <v>24</v>
      </c>
      <c r="B9" s="13">
        <f>SUM(B10:B14)</f>
        <v>511608753</v>
      </c>
      <c r="C9" s="13">
        <f>SUM(C10:C14)</f>
        <v>511608753</v>
      </c>
      <c r="D9" s="13">
        <f>SUM(D10:D14)</f>
        <v>356592439.17000002</v>
      </c>
      <c r="E9" s="13">
        <f t="shared" ref="E9:P9" si="0">SUM(E10:E14)</f>
        <v>23353784.719999999</v>
      </c>
      <c r="F9" s="13">
        <f t="shared" si="0"/>
        <v>49202357.980000004</v>
      </c>
      <c r="G9" s="13">
        <f t="shared" si="0"/>
        <v>36953436.140000001</v>
      </c>
      <c r="H9" s="13">
        <f t="shared" si="0"/>
        <v>54789214.520000003</v>
      </c>
      <c r="I9" s="13">
        <f t="shared" si="0"/>
        <v>23341983.23</v>
      </c>
      <c r="J9" s="13">
        <f t="shared" si="0"/>
        <v>57809221.910000004</v>
      </c>
      <c r="K9" s="13">
        <f t="shared" si="0"/>
        <v>39119379.770000003</v>
      </c>
      <c r="L9" s="13">
        <f t="shared" si="0"/>
        <v>35817316.519999996</v>
      </c>
      <c r="M9" s="13">
        <f t="shared" si="0"/>
        <v>36205744.380000003</v>
      </c>
      <c r="N9" s="13">
        <f t="shared" si="0"/>
        <v>0</v>
      </c>
      <c r="O9" s="13">
        <f t="shared" si="0"/>
        <v>0</v>
      </c>
      <c r="P9" s="13">
        <f t="shared" si="0"/>
        <v>0</v>
      </c>
    </row>
    <row r="10" spans="1:16" ht="15.75">
      <c r="A10" s="15" t="s">
        <v>25</v>
      </c>
      <c r="B10" s="16">
        <v>421261205</v>
      </c>
      <c r="C10" s="16">
        <v>420878157.26999998</v>
      </c>
      <c r="D10" s="16">
        <f>SUM(E10:P10)</f>
        <v>287480906.98000002</v>
      </c>
      <c r="E10" s="16">
        <v>19555540</v>
      </c>
      <c r="F10" s="16">
        <v>41920758</v>
      </c>
      <c r="G10" s="16">
        <v>31301588.18</v>
      </c>
      <c r="H10" s="16">
        <v>30979035</v>
      </c>
      <c r="I10" s="16">
        <v>19465470.84</v>
      </c>
      <c r="J10" s="16">
        <v>50153959.950000003</v>
      </c>
      <c r="K10" s="16">
        <v>33172865.010000002</v>
      </c>
      <c r="L10" s="16">
        <v>30297375</v>
      </c>
      <c r="M10" s="16">
        <v>30634315</v>
      </c>
      <c r="N10" s="16"/>
      <c r="O10" s="16"/>
      <c r="P10" s="16"/>
    </row>
    <row r="11" spans="1:16" ht="15.75">
      <c r="A11" s="15" t="s">
        <v>26</v>
      </c>
      <c r="B11" s="16">
        <v>30916000</v>
      </c>
      <c r="C11" s="16">
        <v>31299047.73</v>
      </c>
      <c r="D11" s="16">
        <f>SUM(E11:P11)</f>
        <v>26194189.98</v>
      </c>
      <c r="E11" s="16">
        <v>831000</v>
      </c>
      <c r="F11" s="16">
        <v>902000</v>
      </c>
      <c r="G11" s="16">
        <v>900000</v>
      </c>
      <c r="H11" s="16">
        <v>19087189.98</v>
      </c>
      <c r="I11" s="16">
        <v>900000</v>
      </c>
      <c r="J11" s="16">
        <v>887500</v>
      </c>
      <c r="K11" s="16">
        <v>887500</v>
      </c>
      <c r="L11" s="16">
        <v>899500</v>
      </c>
      <c r="M11" s="16">
        <v>899500</v>
      </c>
      <c r="N11" s="16"/>
      <c r="O11" s="16"/>
      <c r="P11" s="16"/>
    </row>
    <row r="12" spans="1:16" ht="15.75">
      <c r="A12" s="15" t="s">
        <v>27</v>
      </c>
      <c r="B12" s="17">
        <v>0</v>
      </c>
      <c r="C12" s="17">
        <v>0</v>
      </c>
      <c r="D12" s="16">
        <f t="shared" ref="D12:D14" si="1">SUM(E12:P12)</f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/>
      <c r="O12" s="16"/>
      <c r="P12" s="16"/>
    </row>
    <row r="13" spans="1:16" ht="15.75">
      <c r="A13" s="15" t="s">
        <v>28</v>
      </c>
      <c r="B13" s="17">
        <v>0</v>
      </c>
      <c r="C13" s="17">
        <v>0</v>
      </c>
      <c r="D13" s="16">
        <f t="shared" si="1"/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/>
      <c r="O13" s="16"/>
      <c r="P13" s="16"/>
    </row>
    <row r="14" spans="1:16" ht="15.75">
      <c r="A14" s="15" t="s">
        <v>29</v>
      </c>
      <c r="B14" s="16">
        <v>59431548</v>
      </c>
      <c r="C14" s="16">
        <v>59431548</v>
      </c>
      <c r="D14" s="16">
        <f t="shared" si="1"/>
        <v>42917342.210000001</v>
      </c>
      <c r="E14" s="16">
        <v>2967244.72</v>
      </c>
      <c r="F14" s="16">
        <v>6379599.9800000004</v>
      </c>
      <c r="G14" s="16">
        <v>4751847.96</v>
      </c>
      <c r="H14" s="16">
        <v>4722989.54</v>
      </c>
      <c r="I14" s="16">
        <v>2976512.39</v>
      </c>
      <c r="J14" s="16">
        <v>6767761.96</v>
      </c>
      <c r="K14" s="16">
        <v>5059014.76</v>
      </c>
      <c r="L14" s="16">
        <v>4620441.5199999996</v>
      </c>
      <c r="M14" s="16">
        <v>4671929.38</v>
      </c>
      <c r="N14" s="16"/>
      <c r="O14" s="16"/>
      <c r="P14" s="16"/>
    </row>
    <row r="15" spans="1:16" ht="15.75">
      <c r="A15" s="18" t="s">
        <v>30</v>
      </c>
      <c r="B15" s="13">
        <f>SUM(B16:B24)</f>
        <v>61920666</v>
      </c>
      <c r="C15" s="13">
        <f>SUM(C16:C24)</f>
        <v>57078791</v>
      </c>
      <c r="D15" s="13">
        <f t="shared" ref="D15:P15" si="2">SUM(D16:D24)</f>
        <v>45640919.349999994</v>
      </c>
      <c r="E15" s="13">
        <f t="shared" si="2"/>
        <v>703320.96</v>
      </c>
      <c r="F15" s="13">
        <f t="shared" si="2"/>
        <v>12928721.720000001</v>
      </c>
      <c r="G15" s="13">
        <f t="shared" si="2"/>
        <v>5128602.9399999995</v>
      </c>
      <c r="H15" s="13">
        <f t="shared" si="2"/>
        <v>2020105.21</v>
      </c>
      <c r="I15" s="13">
        <f t="shared" si="2"/>
        <v>4260426.3</v>
      </c>
      <c r="J15" s="13">
        <f t="shared" si="2"/>
        <v>3159764.5300000003</v>
      </c>
      <c r="K15" s="13">
        <f t="shared" si="2"/>
        <v>6282835.6899999995</v>
      </c>
      <c r="L15" s="13">
        <f t="shared" si="2"/>
        <v>6257652.8900000006</v>
      </c>
      <c r="M15" s="13">
        <f t="shared" si="2"/>
        <v>4899489.1099999994</v>
      </c>
      <c r="N15" s="13">
        <f t="shared" si="2"/>
        <v>0</v>
      </c>
      <c r="O15" s="13">
        <f t="shared" si="2"/>
        <v>0</v>
      </c>
      <c r="P15" s="13">
        <f t="shared" si="2"/>
        <v>0</v>
      </c>
    </row>
    <row r="16" spans="1:16" ht="15.75">
      <c r="A16" s="15" t="s">
        <v>31</v>
      </c>
      <c r="B16" s="16">
        <v>25690666</v>
      </c>
      <c r="C16" s="16">
        <v>25690666</v>
      </c>
      <c r="D16" s="16">
        <f>SUM(E16:P16)</f>
        <v>20645547.209999997</v>
      </c>
      <c r="E16" s="16">
        <v>703320.96</v>
      </c>
      <c r="F16" s="16">
        <v>3496321.72</v>
      </c>
      <c r="G16" s="16">
        <v>2153335.83</v>
      </c>
      <c r="H16" s="16">
        <v>2020105.21</v>
      </c>
      <c r="I16" s="16">
        <v>2031651.3</v>
      </c>
      <c r="J16" s="16">
        <v>2259102.33</v>
      </c>
      <c r="K16" s="16">
        <v>2588447.86</v>
      </c>
      <c r="L16" s="16">
        <v>2700522.89</v>
      </c>
      <c r="M16" s="16">
        <v>2692739.11</v>
      </c>
      <c r="N16" s="16"/>
      <c r="O16" s="16"/>
      <c r="P16" s="16"/>
    </row>
    <row r="17" spans="1:16" ht="15.75">
      <c r="A17" s="15" t="s">
        <v>32</v>
      </c>
      <c r="B17" s="16">
        <v>1800000</v>
      </c>
      <c r="C17" s="16">
        <v>1800000</v>
      </c>
      <c r="D17" s="16">
        <f t="shared" ref="D17:D24" si="3">SUM(E17:P17)</f>
        <v>480211.79000000004</v>
      </c>
      <c r="E17" s="16">
        <v>0</v>
      </c>
      <c r="F17" s="16">
        <v>0</v>
      </c>
      <c r="G17" s="16">
        <v>287573.96000000002</v>
      </c>
      <c r="H17" s="16">
        <v>0</v>
      </c>
      <c r="I17" s="16">
        <v>0</v>
      </c>
      <c r="J17" s="16">
        <v>0</v>
      </c>
      <c r="K17" s="16">
        <v>192637.83</v>
      </c>
      <c r="L17" s="16">
        <v>0</v>
      </c>
      <c r="M17" s="16">
        <v>0</v>
      </c>
      <c r="N17" s="16"/>
      <c r="O17" s="16"/>
      <c r="P17" s="16"/>
    </row>
    <row r="18" spans="1:16" ht="15.75">
      <c r="A18" s="15" t="s">
        <v>33</v>
      </c>
      <c r="B18" s="16">
        <v>100000</v>
      </c>
      <c r="C18" s="16">
        <v>100000</v>
      </c>
      <c r="D18" s="16">
        <f t="shared" si="3"/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/>
      <c r="O18" s="16"/>
      <c r="P18" s="16"/>
    </row>
    <row r="19" spans="1:16" ht="15.75">
      <c r="A19" s="15" t="s">
        <v>34</v>
      </c>
      <c r="B19" s="16">
        <v>100000</v>
      </c>
      <c r="C19" s="16">
        <v>120000</v>
      </c>
      <c r="D19" s="16">
        <f t="shared" si="3"/>
        <v>15000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15000</v>
      </c>
      <c r="K19" s="16">
        <v>0</v>
      </c>
      <c r="L19" s="16">
        <v>0</v>
      </c>
      <c r="M19" s="16">
        <v>0</v>
      </c>
      <c r="N19" s="16"/>
      <c r="O19" s="16"/>
      <c r="P19" s="16"/>
    </row>
    <row r="20" spans="1:16" ht="15.75">
      <c r="A20" s="15" t="s">
        <v>35</v>
      </c>
      <c r="B20" s="16">
        <v>3300000</v>
      </c>
      <c r="C20" s="16">
        <v>380000</v>
      </c>
      <c r="D20" s="16">
        <f t="shared" si="3"/>
        <v>12272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12272</v>
      </c>
      <c r="K20" s="16">
        <v>0</v>
      </c>
      <c r="L20" s="16">
        <v>0</v>
      </c>
      <c r="M20" s="16">
        <v>0</v>
      </c>
      <c r="N20" s="16"/>
      <c r="O20" s="16"/>
      <c r="P20" s="16"/>
    </row>
    <row r="21" spans="1:16" ht="15.75">
      <c r="A21" s="15" t="s">
        <v>36</v>
      </c>
      <c r="B21" s="16">
        <v>22780000</v>
      </c>
      <c r="C21" s="16">
        <v>22780000</v>
      </c>
      <c r="D21" s="16">
        <f t="shared" si="3"/>
        <v>22398358.149999999</v>
      </c>
      <c r="E21" s="16">
        <v>0</v>
      </c>
      <c r="F21" s="16">
        <v>9338000</v>
      </c>
      <c r="G21" s="16">
        <v>2219233.15</v>
      </c>
      <c r="H21" s="16">
        <v>0</v>
      </c>
      <c r="I21" s="16">
        <v>1750875</v>
      </c>
      <c r="J21" s="16">
        <v>0</v>
      </c>
      <c r="K21" s="16">
        <v>3501750</v>
      </c>
      <c r="L21" s="16">
        <v>3501750</v>
      </c>
      <c r="M21" s="16">
        <v>2086750</v>
      </c>
      <c r="N21" s="16"/>
      <c r="O21" s="16"/>
      <c r="P21" s="16"/>
    </row>
    <row r="22" spans="1:16" ht="31.5">
      <c r="A22" s="15" t="s">
        <v>37</v>
      </c>
      <c r="B22" s="16">
        <v>2450000</v>
      </c>
      <c r="C22" s="16">
        <v>2450000</v>
      </c>
      <c r="D22" s="16">
        <f t="shared" si="3"/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/>
      <c r="O22" s="16"/>
      <c r="P22" s="16"/>
    </row>
    <row r="23" spans="1:16" ht="15.75">
      <c r="A23" s="15" t="s">
        <v>38</v>
      </c>
      <c r="B23" s="16">
        <v>5500000</v>
      </c>
      <c r="C23" s="16">
        <v>3558125</v>
      </c>
      <c r="D23" s="16">
        <f t="shared" si="3"/>
        <v>2034601.2</v>
      </c>
      <c r="E23" s="16">
        <v>0</v>
      </c>
      <c r="F23" s="16">
        <v>94400</v>
      </c>
      <c r="G23" s="16">
        <v>468460</v>
      </c>
      <c r="H23" s="16">
        <v>0</v>
      </c>
      <c r="I23" s="16">
        <v>477900</v>
      </c>
      <c r="J23" s="16">
        <v>818461.2</v>
      </c>
      <c r="K23" s="16">
        <v>0</v>
      </c>
      <c r="L23" s="16">
        <v>55380</v>
      </c>
      <c r="M23" s="16">
        <v>120000</v>
      </c>
      <c r="N23" s="16"/>
      <c r="O23" s="16"/>
      <c r="P23" s="16"/>
    </row>
    <row r="24" spans="1:16" ht="15.75">
      <c r="A24" s="15" t="s">
        <v>39</v>
      </c>
      <c r="B24" s="16">
        <v>200000</v>
      </c>
      <c r="C24" s="16">
        <v>200000</v>
      </c>
      <c r="D24" s="16">
        <f t="shared" si="3"/>
        <v>54929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54929</v>
      </c>
      <c r="K24" s="16">
        <v>0</v>
      </c>
      <c r="L24" s="16">
        <v>0</v>
      </c>
      <c r="M24" s="16">
        <v>0</v>
      </c>
      <c r="N24" s="16"/>
      <c r="O24" s="16"/>
      <c r="P24" s="16"/>
    </row>
    <row r="25" spans="1:16" ht="15.75">
      <c r="A25" s="18" t="s">
        <v>40</v>
      </c>
      <c r="B25" s="13">
        <f>SUM(B26:B34)</f>
        <v>16200298</v>
      </c>
      <c r="C25" s="13">
        <f>SUM(C26:C34)</f>
        <v>27142173</v>
      </c>
      <c r="D25" s="13">
        <f t="shared" ref="D25:P25" si="4">SUM(D26:D34)</f>
        <v>6827049.3800000008</v>
      </c>
      <c r="E25" s="13">
        <f t="shared" si="4"/>
        <v>0</v>
      </c>
      <c r="F25" s="13">
        <f t="shared" si="4"/>
        <v>0</v>
      </c>
      <c r="G25" s="13">
        <f t="shared" si="4"/>
        <v>1660454.69</v>
      </c>
      <c r="H25" s="13">
        <f t="shared" si="4"/>
        <v>1039567.22</v>
      </c>
      <c r="I25" s="13">
        <f t="shared" si="4"/>
        <v>428251.2</v>
      </c>
      <c r="J25" s="13">
        <f t="shared" si="4"/>
        <v>2148653.17</v>
      </c>
      <c r="K25" s="13">
        <f t="shared" si="4"/>
        <v>106025</v>
      </c>
      <c r="L25" s="13">
        <f t="shared" si="4"/>
        <v>1338388.3</v>
      </c>
      <c r="M25" s="13">
        <f t="shared" si="4"/>
        <v>105709.8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6" ht="15.75">
      <c r="A26" s="15" t="s">
        <v>41</v>
      </c>
      <c r="B26" s="16">
        <v>3000298</v>
      </c>
      <c r="C26" s="16">
        <v>2870298</v>
      </c>
      <c r="D26" s="16">
        <f>SUM(E26:P26)</f>
        <v>592711.72</v>
      </c>
      <c r="E26" s="16">
        <v>0</v>
      </c>
      <c r="F26" s="16">
        <v>0</v>
      </c>
      <c r="G26" s="16">
        <v>75564.97</v>
      </c>
      <c r="H26" s="16">
        <v>174596.75</v>
      </c>
      <c r="I26" s="16">
        <v>0</v>
      </c>
      <c r="J26" s="16">
        <v>126550</v>
      </c>
      <c r="K26" s="16">
        <v>78000</v>
      </c>
      <c r="L26" s="16">
        <v>69000</v>
      </c>
      <c r="M26" s="16">
        <v>69000</v>
      </c>
      <c r="N26" s="16"/>
      <c r="O26" s="16"/>
      <c r="P26" s="16"/>
    </row>
    <row r="27" spans="1:16" ht="15.75">
      <c r="A27" s="15" t="s">
        <v>42</v>
      </c>
      <c r="B27" s="16">
        <v>600000</v>
      </c>
      <c r="C27" s="16">
        <v>1080000</v>
      </c>
      <c r="D27" s="16">
        <f t="shared" ref="D27:D34" si="5">SUM(E27:P27)</f>
        <v>723429.67999999993</v>
      </c>
      <c r="E27" s="16">
        <v>0</v>
      </c>
      <c r="F27" s="16">
        <v>0</v>
      </c>
      <c r="G27" s="16">
        <v>449532.8</v>
      </c>
      <c r="H27" s="16">
        <v>0</v>
      </c>
      <c r="I27" s="16">
        <v>0</v>
      </c>
      <c r="J27" s="16">
        <v>273896.88</v>
      </c>
      <c r="K27" s="16">
        <v>0</v>
      </c>
      <c r="L27" s="16">
        <v>0</v>
      </c>
      <c r="M27" s="16">
        <v>0</v>
      </c>
      <c r="N27" s="16"/>
      <c r="O27" s="16"/>
      <c r="P27" s="16"/>
    </row>
    <row r="28" spans="1:16" ht="15.75">
      <c r="A28" s="15" t="s">
        <v>43</v>
      </c>
      <c r="B28" s="16">
        <v>950000</v>
      </c>
      <c r="C28" s="16">
        <v>1841875</v>
      </c>
      <c r="D28" s="16">
        <f t="shared" si="5"/>
        <v>361009.2</v>
      </c>
      <c r="E28" s="16">
        <v>0</v>
      </c>
      <c r="F28" s="16">
        <v>0</v>
      </c>
      <c r="G28" s="16">
        <v>148208</v>
      </c>
      <c r="H28" s="16">
        <v>205862.8</v>
      </c>
      <c r="I28" s="16">
        <v>0</v>
      </c>
      <c r="J28" s="16">
        <v>6938.4</v>
      </c>
      <c r="K28" s="16">
        <v>0</v>
      </c>
      <c r="L28" s="16">
        <v>0</v>
      </c>
      <c r="M28" s="16">
        <v>0</v>
      </c>
      <c r="N28" s="16"/>
      <c r="O28" s="16"/>
      <c r="P28" s="16"/>
    </row>
    <row r="29" spans="1:16" ht="15.75">
      <c r="A29" s="15" t="s">
        <v>44</v>
      </c>
      <c r="B29" s="16">
        <v>100000</v>
      </c>
      <c r="C29" s="16">
        <v>100000</v>
      </c>
      <c r="D29" s="16">
        <f t="shared" si="5"/>
        <v>31152</v>
      </c>
      <c r="E29" s="16">
        <v>0</v>
      </c>
      <c r="F29" s="16">
        <v>0</v>
      </c>
      <c r="G29" s="16">
        <v>31152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/>
      <c r="O29" s="16"/>
      <c r="P29" s="16"/>
    </row>
    <row r="30" spans="1:16" ht="15.75">
      <c r="A30" s="15" t="s">
        <v>45</v>
      </c>
      <c r="B30" s="16">
        <v>250000</v>
      </c>
      <c r="C30" s="16">
        <v>250000</v>
      </c>
      <c r="D30" s="16">
        <f t="shared" si="5"/>
        <v>79513.119999999995</v>
      </c>
      <c r="E30" s="16">
        <v>0</v>
      </c>
      <c r="F30" s="16">
        <v>0</v>
      </c>
      <c r="G30" s="16">
        <v>42008</v>
      </c>
      <c r="H30" s="16">
        <v>0</v>
      </c>
      <c r="I30" s="16">
        <v>0</v>
      </c>
      <c r="J30" s="16">
        <v>37505.120000000003</v>
      </c>
      <c r="K30" s="16">
        <v>0</v>
      </c>
      <c r="L30" s="16">
        <v>0</v>
      </c>
      <c r="M30" s="16">
        <v>0</v>
      </c>
      <c r="N30" s="16"/>
      <c r="O30" s="16"/>
      <c r="P30" s="16"/>
    </row>
    <row r="31" spans="1:16" ht="15.75">
      <c r="A31" s="15" t="s">
        <v>46</v>
      </c>
      <c r="B31" s="16">
        <v>600000</v>
      </c>
      <c r="C31" s="16">
        <v>600000</v>
      </c>
      <c r="D31" s="16">
        <f t="shared" si="5"/>
        <v>37153.61</v>
      </c>
      <c r="E31" s="16">
        <v>0</v>
      </c>
      <c r="F31" s="16">
        <v>0</v>
      </c>
      <c r="G31" s="16">
        <v>33748.6</v>
      </c>
      <c r="H31" s="16">
        <v>0</v>
      </c>
      <c r="I31" s="16">
        <v>0</v>
      </c>
      <c r="J31" s="16">
        <v>3405.01</v>
      </c>
      <c r="K31" s="16">
        <v>0</v>
      </c>
      <c r="L31" s="16">
        <v>0</v>
      </c>
      <c r="M31" s="16">
        <v>0</v>
      </c>
      <c r="N31" s="16"/>
      <c r="O31" s="16"/>
      <c r="P31" s="16"/>
    </row>
    <row r="32" spans="1:16" ht="15.75">
      <c r="A32" s="15" t="s">
        <v>47</v>
      </c>
      <c r="B32" s="16">
        <v>5600000</v>
      </c>
      <c r="C32" s="16">
        <v>11600000</v>
      </c>
      <c r="D32" s="16">
        <f t="shared" si="5"/>
        <v>2935340.66</v>
      </c>
      <c r="E32" s="16">
        <v>0</v>
      </c>
      <c r="F32" s="16">
        <v>0</v>
      </c>
      <c r="G32" s="16">
        <v>37000.99</v>
      </c>
      <c r="H32" s="16">
        <v>650021.67000000004</v>
      </c>
      <c r="I32" s="16">
        <v>360000</v>
      </c>
      <c r="J32" s="16">
        <v>1124070</v>
      </c>
      <c r="K32" s="16">
        <v>0</v>
      </c>
      <c r="L32" s="16">
        <v>762242</v>
      </c>
      <c r="M32" s="16">
        <v>2006</v>
      </c>
      <c r="N32" s="16"/>
      <c r="O32" s="16"/>
      <c r="P32" s="16"/>
    </row>
    <row r="33" spans="1:16" ht="31.5">
      <c r="A33" s="15" t="s">
        <v>48</v>
      </c>
      <c r="B33" s="17">
        <v>0</v>
      </c>
      <c r="C33" s="17">
        <v>0</v>
      </c>
      <c r="D33" s="16">
        <f t="shared" si="5"/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/>
      <c r="O33" s="16"/>
      <c r="P33" s="16"/>
    </row>
    <row r="34" spans="1:16" ht="15.75">
      <c r="A34" s="15" t="s">
        <v>49</v>
      </c>
      <c r="B34" s="16">
        <v>5100000</v>
      </c>
      <c r="C34" s="16">
        <v>8800000</v>
      </c>
      <c r="D34" s="16">
        <f t="shared" si="5"/>
        <v>2066739.3900000001</v>
      </c>
      <c r="E34" s="16">
        <v>0</v>
      </c>
      <c r="F34" s="16">
        <v>0</v>
      </c>
      <c r="G34" s="16">
        <v>843239.33</v>
      </c>
      <c r="H34" s="16">
        <v>9086</v>
      </c>
      <c r="I34" s="16">
        <v>68251.199999999997</v>
      </c>
      <c r="J34" s="16">
        <v>576287.76</v>
      </c>
      <c r="K34" s="16">
        <v>28025</v>
      </c>
      <c r="L34" s="16">
        <v>507146.3</v>
      </c>
      <c r="M34" s="16">
        <v>34703.800000000003</v>
      </c>
      <c r="N34" s="16"/>
      <c r="O34" s="16"/>
      <c r="P34" s="16"/>
    </row>
    <row r="35" spans="1:16" ht="15.75">
      <c r="A35" s="18" t="s">
        <v>50</v>
      </c>
      <c r="B35" s="19">
        <f>SUM(B36:B42)</f>
        <v>0</v>
      </c>
      <c r="C35" s="19">
        <f>SUM(C36:C42)</f>
        <v>0</v>
      </c>
      <c r="D35" s="19">
        <f t="shared" ref="D35:P35" si="6">SUM(D36:D42)</f>
        <v>0</v>
      </c>
      <c r="E35" s="19">
        <f t="shared" si="6"/>
        <v>0</v>
      </c>
      <c r="F35" s="13">
        <f t="shared" si="6"/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3">
        <f t="shared" si="6"/>
        <v>0</v>
      </c>
      <c r="L35" s="13">
        <f t="shared" si="6"/>
        <v>0</v>
      </c>
      <c r="M35" s="13">
        <f t="shared" si="6"/>
        <v>0</v>
      </c>
      <c r="N35" s="13">
        <f t="shared" si="6"/>
        <v>0</v>
      </c>
      <c r="O35" s="13">
        <f t="shared" si="6"/>
        <v>0</v>
      </c>
      <c r="P35" s="13">
        <f t="shared" si="6"/>
        <v>0</v>
      </c>
    </row>
    <row r="36" spans="1:16" ht="15.75">
      <c r="A36" s="15" t="s">
        <v>51</v>
      </c>
      <c r="B36" s="17">
        <v>0</v>
      </c>
      <c r="C36" s="17">
        <v>0</v>
      </c>
      <c r="D36" s="17">
        <f>SUM(E36:P36)</f>
        <v>0</v>
      </c>
      <c r="E36" s="17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/>
      <c r="O36" s="16"/>
      <c r="P36" s="16"/>
    </row>
    <row r="37" spans="1:16" ht="15.75">
      <c r="A37" s="15" t="s">
        <v>52</v>
      </c>
      <c r="B37" s="17">
        <v>0</v>
      </c>
      <c r="C37" s="17">
        <v>0</v>
      </c>
      <c r="D37" s="17">
        <f t="shared" ref="D37:D42" si="7">SUM(E37:P37)</f>
        <v>0</v>
      </c>
      <c r="E37" s="17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/>
      <c r="O37" s="16"/>
      <c r="P37" s="16"/>
    </row>
    <row r="38" spans="1:16" ht="15.75">
      <c r="A38" s="15" t="s">
        <v>53</v>
      </c>
      <c r="B38" s="17">
        <v>0</v>
      </c>
      <c r="C38" s="17">
        <v>0</v>
      </c>
      <c r="D38" s="17">
        <f t="shared" si="7"/>
        <v>0</v>
      </c>
      <c r="E38" s="17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/>
      <c r="O38" s="16"/>
      <c r="P38" s="16"/>
    </row>
    <row r="39" spans="1:16" ht="15.75">
      <c r="A39" s="15" t="s">
        <v>54</v>
      </c>
      <c r="B39" s="17">
        <v>0</v>
      </c>
      <c r="C39" s="17">
        <v>0</v>
      </c>
      <c r="D39" s="17">
        <f t="shared" si="7"/>
        <v>0</v>
      </c>
      <c r="E39" s="17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/>
      <c r="O39" s="16"/>
      <c r="P39" s="16"/>
    </row>
    <row r="40" spans="1:16" ht="15.75">
      <c r="A40" s="15" t="s">
        <v>55</v>
      </c>
      <c r="B40" s="17">
        <v>0</v>
      </c>
      <c r="C40" s="17">
        <v>0</v>
      </c>
      <c r="D40" s="17">
        <f t="shared" si="7"/>
        <v>0</v>
      </c>
      <c r="E40" s="17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/>
      <c r="O40" s="16"/>
      <c r="P40" s="16"/>
    </row>
    <row r="41" spans="1:16" ht="15.75">
      <c r="A41" s="15" t="s">
        <v>56</v>
      </c>
      <c r="B41" s="17">
        <v>0</v>
      </c>
      <c r="C41" s="17">
        <v>0</v>
      </c>
      <c r="D41" s="17">
        <f t="shared" si="7"/>
        <v>0</v>
      </c>
      <c r="E41" s="17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/>
      <c r="O41" s="16"/>
      <c r="P41" s="16"/>
    </row>
    <row r="42" spans="1:16" ht="15.75">
      <c r="A42" s="15" t="s">
        <v>57</v>
      </c>
      <c r="B42" s="17">
        <v>0</v>
      </c>
      <c r="C42" s="17">
        <v>0</v>
      </c>
      <c r="D42" s="17">
        <f t="shared" si="7"/>
        <v>0</v>
      </c>
      <c r="E42" s="17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/>
      <c r="O42" s="16"/>
      <c r="P42" s="16"/>
    </row>
    <row r="43" spans="1:16" ht="15.75">
      <c r="A43" s="18" t="s">
        <v>58</v>
      </c>
      <c r="B43" s="19">
        <f>SUM(B44:B50)</f>
        <v>0</v>
      </c>
      <c r="C43" s="19">
        <f>SUM(C44:C50)</f>
        <v>0</v>
      </c>
      <c r="D43" s="19">
        <f t="shared" ref="D43:P43" si="8">SUM(D44:D50)</f>
        <v>0</v>
      </c>
      <c r="E43" s="19">
        <f t="shared" si="8"/>
        <v>0</v>
      </c>
      <c r="F43" s="13">
        <f t="shared" si="8"/>
        <v>0</v>
      </c>
      <c r="G43" s="13">
        <f t="shared" si="8"/>
        <v>0</v>
      </c>
      <c r="H43" s="13">
        <v>0</v>
      </c>
      <c r="I43" s="13">
        <f t="shared" si="8"/>
        <v>0</v>
      </c>
      <c r="J43" s="13">
        <v>0</v>
      </c>
      <c r="K43" s="13">
        <f t="shared" si="8"/>
        <v>0</v>
      </c>
      <c r="L43" s="13">
        <f t="shared" si="8"/>
        <v>0</v>
      </c>
      <c r="M43" s="13">
        <f t="shared" si="8"/>
        <v>0</v>
      </c>
      <c r="N43" s="13">
        <f t="shared" si="8"/>
        <v>0</v>
      </c>
      <c r="O43" s="13">
        <f t="shared" si="8"/>
        <v>0</v>
      </c>
      <c r="P43" s="13">
        <f t="shared" si="8"/>
        <v>0</v>
      </c>
    </row>
    <row r="44" spans="1:16" ht="15.75">
      <c r="A44" s="15" t="s">
        <v>59</v>
      </c>
      <c r="B44" s="17">
        <v>0</v>
      </c>
      <c r="C44" s="17">
        <v>0</v>
      </c>
      <c r="D44" s="17">
        <f>SUM(E44:P44)</f>
        <v>0</v>
      </c>
      <c r="E44" s="17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/>
      <c r="O44" s="16"/>
      <c r="P44" s="16"/>
    </row>
    <row r="45" spans="1:16" ht="15.75">
      <c r="A45" s="15" t="s">
        <v>60</v>
      </c>
      <c r="B45" s="17">
        <v>0</v>
      </c>
      <c r="C45" s="17">
        <v>0</v>
      </c>
      <c r="D45" s="17">
        <f t="shared" ref="D45:D50" si="9">SUM(E45:P45)</f>
        <v>0</v>
      </c>
      <c r="E45" s="17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/>
      <c r="O45" s="16"/>
      <c r="P45" s="16"/>
    </row>
    <row r="46" spans="1:16" ht="15.75">
      <c r="A46" s="15" t="s">
        <v>61</v>
      </c>
      <c r="B46" s="17">
        <v>0</v>
      </c>
      <c r="C46" s="17">
        <v>0</v>
      </c>
      <c r="D46" s="17">
        <f t="shared" si="9"/>
        <v>0</v>
      </c>
      <c r="E46" s="17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/>
      <c r="O46" s="16"/>
      <c r="P46" s="16"/>
    </row>
    <row r="47" spans="1:16" ht="15.75">
      <c r="A47" s="15" t="s">
        <v>62</v>
      </c>
      <c r="B47" s="17">
        <v>0</v>
      </c>
      <c r="C47" s="17">
        <v>0</v>
      </c>
      <c r="D47" s="17">
        <f t="shared" si="9"/>
        <v>0</v>
      </c>
      <c r="E47" s="17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/>
      <c r="O47" s="16"/>
      <c r="P47" s="16"/>
    </row>
    <row r="48" spans="1:16" ht="15.75">
      <c r="A48" s="15" t="s">
        <v>63</v>
      </c>
      <c r="B48" s="17">
        <v>0</v>
      </c>
      <c r="C48" s="17">
        <v>0</v>
      </c>
      <c r="D48" s="17">
        <f t="shared" si="9"/>
        <v>0</v>
      </c>
      <c r="E48" s="17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/>
      <c r="O48" s="16"/>
      <c r="P48" s="16"/>
    </row>
    <row r="49" spans="1:16" ht="15.75">
      <c r="A49" s="15" t="s">
        <v>64</v>
      </c>
      <c r="B49" s="17">
        <v>0</v>
      </c>
      <c r="C49" s="17">
        <v>0</v>
      </c>
      <c r="D49" s="17">
        <f t="shared" si="9"/>
        <v>0</v>
      </c>
      <c r="E49" s="17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/>
      <c r="O49" s="16"/>
      <c r="P49" s="16"/>
    </row>
    <row r="50" spans="1:16" ht="15.75">
      <c r="A50" s="15" t="s">
        <v>65</v>
      </c>
      <c r="B50" s="17">
        <v>0</v>
      </c>
      <c r="C50" s="17">
        <v>0</v>
      </c>
      <c r="D50" s="17">
        <f t="shared" si="9"/>
        <v>0</v>
      </c>
      <c r="E50" s="17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/>
      <c r="O50" s="16"/>
      <c r="P50" s="16"/>
    </row>
    <row r="51" spans="1:16" ht="15.75">
      <c r="A51" s="18" t="s">
        <v>66</v>
      </c>
      <c r="B51" s="13">
        <f>SUM(B52:B60)</f>
        <v>7333762</v>
      </c>
      <c r="C51" s="13">
        <f>SUM(C52:C60)</f>
        <v>6233762</v>
      </c>
      <c r="D51" s="13">
        <f t="shared" ref="D51:K51" si="10">SUM(D52:D60)</f>
        <v>638021.4</v>
      </c>
      <c r="E51" s="13">
        <f t="shared" si="10"/>
        <v>0</v>
      </c>
      <c r="F51" s="13">
        <f t="shared" si="10"/>
        <v>0</v>
      </c>
      <c r="G51" s="13">
        <f>SUM(G52:G60)</f>
        <v>74694</v>
      </c>
      <c r="H51" s="13">
        <f t="shared" si="10"/>
        <v>0</v>
      </c>
      <c r="I51" s="13">
        <f t="shared" si="10"/>
        <v>0</v>
      </c>
      <c r="J51" s="13">
        <f t="shared" si="10"/>
        <v>556035</v>
      </c>
      <c r="K51" s="13">
        <f t="shared" si="10"/>
        <v>0</v>
      </c>
      <c r="L51" s="13">
        <f>SUM(L52:L60)</f>
        <v>7292.4</v>
      </c>
      <c r="M51" s="13">
        <f>SUM(M52:M60)</f>
        <v>0</v>
      </c>
      <c r="N51" s="13">
        <f>SUM(N52:N60)</f>
        <v>0</v>
      </c>
      <c r="O51" s="13">
        <f>SUM(O52:O60)</f>
        <v>0</v>
      </c>
      <c r="P51" s="13">
        <f>SUM(P52:P60)</f>
        <v>0</v>
      </c>
    </row>
    <row r="52" spans="1:16" ht="15.75">
      <c r="A52" s="15" t="s">
        <v>67</v>
      </c>
      <c r="B52" s="16">
        <v>2300000</v>
      </c>
      <c r="C52" s="16">
        <v>1650000</v>
      </c>
      <c r="D52" s="16">
        <f>SUM(E52:P52)</f>
        <v>190924</v>
      </c>
      <c r="E52" s="16">
        <v>0</v>
      </c>
      <c r="F52" s="16">
        <v>0</v>
      </c>
      <c r="G52" s="16">
        <v>74694</v>
      </c>
      <c r="H52" s="16">
        <v>0</v>
      </c>
      <c r="I52" s="16">
        <v>0</v>
      </c>
      <c r="J52" s="16">
        <v>116230</v>
      </c>
      <c r="K52" s="16">
        <v>0</v>
      </c>
      <c r="L52" s="16">
        <v>0</v>
      </c>
      <c r="M52" s="16">
        <v>0</v>
      </c>
      <c r="N52" s="16"/>
      <c r="O52" s="16"/>
      <c r="P52" s="16"/>
    </row>
    <row r="53" spans="1:16" ht="15.75">
      <c r="A53" s="15" t="s">
        <v>68</v>
      </c>
      <c r="B53" s="16">
        <v>1000000</v>
      </c>
      <c r="C53" s="16">
        <v>1000000</v>
      </c>
      <c r="D53" s="16">
        <f t="shared" ref="D53:D60" si="11">SUM(E53:P53)</f>
        <v>439805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439805</v>
      </c>
      <c r="K53" s="16">
        <v>0</v>
      </c>
      <c r="L53" s="16">
        <v>0</v>
      </c>
      <c r="M53" s="16">
        <v>0</v>
      </c>
      <c r="N53" s="16"/>
      <c r="O53" s="16"/>
      <c r="P53" s="16"/>
    </row>
    <row r="54" spans="1:16" ht="15.75">
      <c r="A54" s="15" t="s">
        <v>69</v>
      </c>
      <c r="B54" s="16">
        <v>800000</v>
      </c>
      <c r="C54" s="16">
        <v>450000</v>
      </c>
      <c r="D54" s="16">
        <f t="shared" si="11"/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/>
      <c r="O54" s="16"/>
      <c r="P54" s="16"/>
    </row>
    <row r="55" spans="1:16" ht="15.75">
      <c r="A55" s="15" t="s">
        <v>70</v>
      </c>
      <c r="B55" s="16">
        <v>300000</v>
      </c>
      <c r="C55" s="16">
        <v>300000</v>
      </c>
      <c r="D55" s="16">
        <f t="shared" si="11"/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/>
      <c r="O55" s="16"/>
      <c r="P55" s="16"/>
    </row>
    <row r="56" spans="1:16" ht="15.75">
      <c r="A56" s="15" t="s">
        <v>71</v>
      </c>
      <c r="B56" s="16">
        <v>1633762</v>
      </c>
      <c r="C56" s="16">
        <v>1633762</v>
      </c>
      <c r="D56" s="16">
        <f t="shared" si="11"/>
        <v>7292.4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7292.4</v>
      </c>
      <c r="M56" s="16">
        <v>0</v>
      </c>
      <c r="N56" s="16"/>
      <c r="O56" s="16"/>
      <c r="P56" s="16"/>
    </row>
    <row r="57" spans="1:16" ht="15.75">
      <c r="A57" s="15" t="s">
        <v>72</v>
      </c>
      <c r="B57" s="16">
        <v>300000</v>
      </c>
      <c r="C57" s="16">
        <v>300000</v>
      </c>
      <c r="D57" s="16">
        <f t="shared" si="11"/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/>
      <c r="O57" s="16"/>
      <c r="P57" s="16"/>
    </row>
    <row r="58" spans="1:16" ht="15.75">
      <c r="A58" s="15" t="s">
        <v>73</v>
      </c>
      <c r="B58" s="17">
        <v>0</v>
      </c>
      <c r="C58" s="17">
        <v>0</v>
      </c>
      <c r="D58" s="16">
        <f t="shared" si="11"/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/>
      <c r="O58" s="16"/>
      <c r="P58" s="16"/>
    </row>
    <row r="59" spans="1:16" ht="15.75">
      <c r="A59" s="15" t="s">
        <v>74</v>
      </c>
      <c r="B59" s="16">
        <v>1000000</v>
      </c>
      <c r="C59" s="16">
        <v>900000</v>
      </c>
      <c r="D59" s="16">
        <f t="shared" si="11"/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/>
      <c r="O59" s="16"/>
      <c r="P59" s="16"/>
    </row>
    <row r="60" spans="1:16" ht="15.75">
      <c r="A60" s="15" t="s">
        <v>75</v>
      </c>
      <c r="B60" s="17">
        <v>0</v>
      </c>
      <c r="C60" s="17">
        <v>0</v>
      </c>
      <c r="D60" s="16">
        <f t="shared" si="11"/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/>
      <c r="O60" s="16"/>
      <c r="P60" s="16"/>
    </row>
    <row r="61" spans="1:16" ht="15.75">
      <c r="A61" s="18" t="s">
        <v>76</v>
      </c>
      <c r="B61" s="13">
        <f>SUM(B62:B65)</f>
        <v>0</v>
      </c>
      <c r="C61" s="13">
        <f>SUM(C62:C65)</f>
        <v>0</v>
      </c>
      <c r="D61" s="19">
        <f t="shared" ref="D61:P61" si="12">SUM(D62:D65)</f>
        <v>0</v>
      </c>
      <c r="E61" s="19">
        <f t="shared" si="12"/>
        <v>0</v>
      </c>
      <c r="F61" s="13">
        <f t="shared" si="12"/>
        <v>0</v>
      </c>
      <c r="G61" s="13">
        <f t="shared" si="12"/>
        <v>0</v>
      </c>
      <c r="H61" s="13">
        <f t="shared" si="12"/>
        <v>0</v>
      </c>
      <c r="I61" s="13">
        <f t="shared" si="12"/>
        <v>0</v>
      </c>
      <c r="J61" s="13">
        <f t="shared" si="12"/>
        <v>0</v>
      </c>
      <c r="K61" s="13">
        <f t="shared" si="12"/>
        <v>0</v>
      </c>
      <c r="L61" s="13">
        <f t="shared" si="12"/>
        <v>0</v>
      </c>
      <c r="M61" s="13">
        <f t="shared" si="12"/>
        <v>0</v>
      </c>
      <c r="N61" s="13">
        <f t="shared" si="12"/>
        <v>0</v>
      </c>
      <c r="O61" s="13">
        <f t="shared" si="12"/>
        <v>0</v>
      </c>
      <c r="P61" s="13">
        <f t="shared" si="12"/>
        <v>0</v>
      </c>
    </row>
    <row r="62" spans="1:16" ht="15.75">
      <c r="A62" s="15" t="s">
        <v>77</v>
      </c>
      <c r="B62" s="16">
        <v>0</v>
      </c>
      <c r="C62" s="16">
        <v>0</v>
      </c>
      <c r="D62" s="17">
        <f>SUM(E62:P62)</f>
        <v>0</v>
      </c>
      <c r="E62" s="17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/>
      <c r="O62" s="16"/>
      <c r="P62" s="16"/>
    </row>
    <row r="63" spans="1:16" ht="15.75">
      <c r="A63" s="15" t="s">
        <v>78</v>
      </c>
      <c r="B63" s="17">
        <v>0</v>
      </c>
      <c r="C63" s="17">
        <v>0</v>
      </c>
      <c r="D63" s="17">
        <f t="shared" ref="D63:D65" si="13">SUM(E63:P63)</f>
        <v>0</v>
      </c>
      <c r="E63" s="17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/>
      <c r="O63" s="16"/>
      <c r="P63" s="16"/>
    </row>
    <row r="64" spans="1:16" ht="15.75">
      <c r="A64" s="15" t="s">
        <v>79</v>
      </c>
      <c r="B64" s="17">
        <v>0</v>
      </c>
      <c r="C64" s="17">
        <v>0</v>
      </c>
      <c r="D64" s="17">
        <f t="shared" si="13"/>
        <v>0</v>
      </c>
      <c r="E64" s="17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/>
      <c r="O64" s="16"/>
      <c r="P64" s="16"/>
    </row>
    <row r="65" spans="1:23" ht="31.5">
      <c r="A65" s="15" t="s">
        <v>80</v>
      </c>
      <c r="B65" s="17">
        <v>0</v>
      </c>
      <c r="C65" s="17">
        <v>0</v>
      </c>
      <c r="D65" s="17">
        <f t="shared" si="13"/>
        <v>0</v>
      </c>
      <c r="E65" s="17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/>
      <c r="O65" s="16"/>
      <c r="P65" s="16"/>
    </row>
    <row r="66" spans="1:23" ht="15.75">
      <c r="A66" s="18" t="s">
        <v>81</v>
      </c>
      <c r="B66" s="19">
        <f>SUM(B67:B68)</f>
        <v>0</v>
      </c>
      <c r="C66" s="19">
        <f>SUM(C67:C68)</f>
        <v>0</v>
      </c>
      <c r="D66" s="19">
        <f t="shared" ref="D66:K66" si="14">SUM(D67:D68)</f>
        <v>0</v>
      </c>
      <c r="E66" s="19">
        <f t="shared" si="14"/>
        <v>0</v>
      </c>
      <c r="F66" s="13">
        <f t="shared" si="14"/>
        <v>0</v>
      </c>
      <c r="G66" s="13">
        <f t="shared" si="14"/>
        <v>0</v>
      </c>
      <c r="H66" s="13">
        <f t="shared" si="14"/>
        <v>0</v>
      </c>
      <c r="I66" s="13">
        <f t="shared" si="14"/>
        <v>0</v>
      </c>
      <c r="J66" s="13">
        <f t="shared" si="14"/>
        <v>0</v>
      </c>
      <c r="K66" s="13">
        <f t="shared" si="14"/>
        <v>0</v>
      </c>
      <c r="L66" s="13">
        <f>SUM(L67:L68)</f>
        <v>0</v>
      </c>
      <c r="M66" s="13">
        <f>SUM(M67:M68)</f>
        <v>0</v>
      </c>
      <c r="N66" s="13">
        <f>SUM(N67:N68)</f>
        <v>0</v>
      </c>
      <c r="O66" s="13">
        <f>SUM(O67:O68)</f>
        <v>0</v>
      </c>
      <c r="P66" s="13">
        <f>SUM(P67:P68)</f>
        <v>0</v>
      </c>
    </row>
    <row r="67" spans="1:23" ht="15.75">
      <c r="A67" s="15" t="s">
        <v>82</v>
      </c>
      <c r="B67" s="17">
        <v>0</v>
      </c>
      <c r="C67" s="17">
        <v>0</v>
      </c>
      <c r="D67" s="17">
        <f>SUM(E67:P67)</f>
        <v>0</v>
      </c>
      <c r="E67" s="17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/>
      <c r="O67" s="16"/>
      <c r="P67" s="16"/>
    </row>
    <row r="68" spans="1:23" ht="15.75">
      <c r="A68" s="15" t="s">
        <v>83</v>
      </c>
      <c r="B68" s="17">
        <v>0</v>
      </c>
      <c r="C68" s="17">
        <v>0</v>
      </c>
      <c r="D68" s="17">
        <f>SUM(E68:P68)</f>
        <v>0</v>
      </c>
      <c r="E68" s="17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/>
      <c r="O68" s="16"/>
      <c r="P68" s="16"/>
    </row>
    <row r="69" spans="1:23" ht="15.75">
      <c r="A69" s="18" t="s">
        <v>84</v>
      </c>
      <c r="B69" s="19">
        <f>SUM(B70:B72)</f>
        <v>0</v>
      </c>
      <c r="C69" s="19">
        <f>SUM(C70:C72)</f>
        <v>0</v>
      </c>
      <c r="D69" s="19">
        <f t="shared" ref="D69:P69" si="15">SUM(D70:D72)</f>
        <v>0</v>
      </c>
      <c r="E69" s="19">
        <f t="shared" si="15"/>
        <v>0</v>
      </c>
      <c r="F69" s="19">
        <f t="shared" si="15"/>
        <v>0</v>
      </c>
      <c r="G69" s="19">
        <f>SUM(G70:G72)</f>
        <v>0</v>
      </c>
      <c r="H69" s="19">
        <f t="shared" si="15"/>
        <v>0</v>
      </c>
      <c r="I69" s="19">
        <f t="shared" si="15"/>
        <v>0</v>
      </c>
      <c r="J69" s="19">
        <f t="shared" si="15"/>
        <v>0</v>
      </c>
      <c r="K69" s="19">
        <f t="shared" si="15"/>
        <v>0</v>
      </c>
      <c r="L69" s="19">
        <f t="shared" si="15"/>
        <v>0</v>
      </c>
      <c r="M69" s="19">
        <f t="shared" si="15"/>
        <v>0</v>
      </c>
      <c r="N69" s="19">
        <f t="shared" si="15"/>
        <v>0</v>
      </c>
      <c r="O69" s="19">
        <f t="shared" si="15"/>
        <v>0</v>
      </c>
      <c r="P69" s="19">
        <f t="shared" si="15"/>
        <v>0</v>
      </c>
    </row>
    <row r="70" spans="1:23" ht="15.75">
      <c r="A70" s="15" t="s">
        <v>85</v>
      </c>
      <c r="B70" s="17">
        <v>0</v>
      </c>
      <c r="C70" s="17">
        <v>0</v>
      </c>
      <c r="D70" s="17">
        <f>SUM(E70:P70)</f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/>
      <c r="O70" s="17"/>
      <c r="P70" s="17"/>
    </row>
    <row r="71" spans="1:23" ht="15.75">
      <c r="A71" s="15" t="s">
        <v>86</v>
      </c>
      <c r="B71" s="17">
        <v>0</v>
      </c>
      <c r="C71" s="17">
        <v>0</v>
      </c>
      <c r="D71" s="17">
        <f t="shared" ref="D71:D72" si="16">SUM(E71:P71)</f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/>
      <c r="O71" s="17"/>
      <c r="P71" s="17"/>
    </row>
    <row r="72" spans="1:23" ht="15.75">
      <c r="A72" s="20" t="s">
        <v>87</v>
      </c>
      <c r="B72" s="21">
        <v>0</v>
      </c>
      <c r="C72" s="21">
        <v>0</v>
      </c>
      <c r="D72" s="17">
        <f t="shared" si="16"/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7">
        <v>0</v>
      </c>
      <c r="K72" s="17">
        <v>0</v>
      </c>
      <c r="L72" s="17">
        <v>0</v>
      </c>
      <c r="M72" s="17">
        <v>0</v>
      </c>
      <c r="N72" s="17"/>
      <c r="O72" s="17"/>
      <c r="P72" s="17"/>
    </row>
    <row r="73" spans="1:23" ht="20.25" customHeight="1">
      <c r="A73" s="22" t="s">
        <v>88</v>
      </c>
      <c r="B73" s="23">
        <f>SUM(B9+B15+B25+B35+B43+B51+B61+B66+B69)</f>
        <v>597063479</v>
      </c>
      <c r="C73" s="23">
        <f>SUM(C9+C15+C25+C35+C43+C51+C61+C66+C69)</f>
        <v>602063479</v>
      </c>
      <c r="D73" s="23">
        <f t="shared" ref="D73:P73" si="17">SUM(D9+D15+D25+D35+D43+D51+D66+D70)</f>
        <v>409698429.29999995</v>
      </c>
      <c r="E73" s="23">
        <f t="shared" si="17"/>
        <v>24057105.68</v>
      </c>
      <c r="F73" s="23">
        <f t="shared" si="17"/>
        <v>62131079.700000003</v>
      </c>
      <c r="G73" s="23">
        <f t="shared" si="17"/>
        <v>43817187.769999996</v>
      </c>
      <c r="H73" s="23">
        <f t="shared" si="17"/>
        <v>57848886.950000003</v>
      </c>
      <c r="I73" s="23">
        <f t="shared" si="17"/>
        <v>28030660.73</v>
      </c>
      <c r="J73" s="23">
        <f t="shared" si="17"/>
        <v>63673674.610000007</v>
      </c>
      <c r="K73" s="23">
        <f t="shared" si="17"/>
        <v>45508240.460000001</v>
      </c>
      <c r="L73" s="23">
        <f t="shared" si="17"/>
        <v>43420650.109999992</v>
      </c>
      <c r="M73" s="23">
        <f t="shared" si="17"/>
        <v>41210943.289999999</v>
      </c>
      <c r="N73" s="23">
        <f t="shared" si="17"/>
        <v>0</v>
      </c>
      <c r="O73" s="23">
        <f t="shared" si="17"/>
        <v>0</v>
      </c>
      <c r="P73" s="23">
        <f t="shared" si="17"/>
        <v>0</v>
      </c>
    </row>
    <row r="74" spans="1:23" ht="15.75">
      <c r="A74" s="24" t="s">
        <v>89</v>
      </c>
      <c r="B74" s="25">
        <v>0</v>
      </c>
      <c r="C74" s="25">
        <v>0</v>
      </c>
      <c r="D74" s="25">
        <f t="shared" ref="D74:G74" si="18">SUM(D75+D78+D81)</f>
        <v>0</v>
      </c>
      <c r="E74" s="25">
        <f t="shared" si="18"/>
        <v>0</v>
      </c>
      <c r="F74" s="25">
        <f t="shared" si="18"/>
        <v>0</v>
      </c>
      <c r="G74" s="25">
        <f t="shared" si="18"/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</row>
    <row r="75" spans="1:23" ht="15.75">
      <c r="A75" s="26" t="s">
        <v>90</v>
      </c>
      <c r="B75" s="27">
        <v>0</v>
      </c>
      <c r="C75" s="27">
        <f>SUM(C76:C77)</f>
        <v>0</v>
      </c>
      <c r="D75" s="27">
        <f t="shared" ref="D75:G75" si="19">SUM(D76:D77)</f>
        <v>0</v>
      </c>
      <c r="E75" s="27">
        <f t="shared" si="19"/>
        <v>0</v>
      </c>
      <c r="F75" s="13">
        <f t="shared" si="19"/>
        <v>0</v>
      </c>
      <c r="G75" s="13">
        <f t="shared" si="19"/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/>
      <c r="R75" s="13"/>
      <c r="S75" s="13"/>
      <c r="T75" s="13"/>
      <c r="U75" s="13"/>
      <c r="V75" s="13"/>
      <c r="W75" s="13"/>
    </row>
    <row r="76" spans="1:23" ht="15.75">
      <c r="A76" s="15" t="s">
        <v>91</v>
      </c>
      <c r="B76" s="17">
        <v>0</v>
      </c>
      <c r="C76" s="17">
        <v>0</v>
      </c>
      <c r="D76" s="17">
        <f t="shared" ref="D76:E77" si="20">SUM(E76:P76)</f>
        <v>0</v>
      </c>
      <c r="E76" s="17">
        <f t="shared" si="20"/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</row>
    <row r="77" spans="1:23" ht="15.75">
      <c r="A77" s="15" t="s">
        <v>92</v>
      </c>
      <c r="B77" s="17">
        <v>0</v>
      </c>
      <c r="C77" s="17">
        <v>0</v>
      </c>
      <c r="D77" s="17">
        <f t="shared" si="20"/>
        <v>0</v>
      </c>
      <c r="E77" s="17">
        <f t="shared" si="20"/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</row>
    <row r="78" spans="1:23" ht="15.75">
      <c r="A78" s="18" t="s">
        <v>93</v>
      </c>
      <c r="B78" s="19">
        <v>0</v>
      </c>
      <c r="C78" s="19">
        <f>SUM(C79:C80)</f>
        <v>0</v>
      </c>
      <c r="D78" s="19">
        <f>SUM(D79:D80)</f>
        <v>0</v>
      </c>
      <c r="E78" s="19">
        <f t="shared" ref="E78:P78" si="21">SUM(E79:E80)</f>
        <v>0</v>
      </c>
      <c r="F78" s="13">
        <f t="shared" si="21"/>
        <v>0</v>
      </c>
      <c r="G78" s="13">
        <f t="shared" si="21"/>
        <v>0</v>
      </c>
      <c r="H78" s="13">
        <f t="shared" si="21"/>
        <v>0</v>
      </c>
      <c r="I78" s="13">
        <f t="shared" si="21"/>
        <v>0</v>
      </c>
      <c r="J78" s="13">
        <f t="shared" si="21"/>
        <v>0</v>
      </c>
      <c r="K78" s="13">
        <f t="shared" si="21"/>
        <v>0</v>
      </c>
      <c r="L78" s="13">
        <f t="shared" si="21"/>
        <v>0</v>
      </c>
      <c r="M78" s="13">
        <f t="shared" si="21"/>
        <v>0</v>
      </c>
      <c r="N78" s="13">
        <f t="shared" si="21"/>
        <v>0</v>
      </c>
      <c r="O78" s="13">
        <f t="shared" si="21"/>
        <v>0</v>
      </c>
      <c r="P78" s="13">
        <f t="shared" si="21"/>
        <v>0</v>
      </c>
    </row>
    <row r="79" spans="1:23" ht="15.75">
      <c r="A79" s="15" t="s">
        <v>94</v>
      </c>
      <c r="B79" s="17">
        <v>0</v>
      </c>
      <c r="C79" s="17">
        <v>0</v>
      </c>
      <c r="D79" s="17">
        <f t="shared" ref="D79:D80" si="22">SUM(E79:P79)</f>
        <v>0</v>
      </c>
      <c r="E79" s="17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</row>
    <row r="80" spans="1:23" ht="15.75">
      <c r="A80" s="15" t="s">
        <v>95</v>
      </c>
      <c r="B80" s="17">
        <v>0</v>
      </c>
      <c r="C80" s="17">
        <v>0</v>
      </c>
      <c r="D80" s="17">
        <f t="shared" si="22"/>
        <v>0</v>
      </c>
      <c r="E80" s="17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</row>
    <row r="81" spans="1:16" ht="15.75">
      <c r="A81" s="18" t="s">
        <v>96</v>
      </c>
      <c r="B81" s="19">
        <v>0</v>
      </c>
      <c r="C81" s="19">
        <f>SUM(C82)</f>
        <v>0</v>
      </c>
      <c r="D81" s="19">
        <f>+D82</f>
        <v>0</v>
      </c>
      <c r="E81" s="19">
        <f t="shared" ref="E81" si="23">+E82</f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</row>
    <row r="82" spans="1:16" ht="15.75">
      <c r="A82" s="20" t="s">
        <v>97</v>
      </c>
      <c r="B82" s="21">
        <v>0</v>
      </c>
      <c r="C82" s="21">
        <v>0</v>
      </c>
      <c r="D82" s="21">
        <f t="shared" ref="D82" si="24">SUM(E82:P82)</f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</row>
    <row r="83" spans="1:16" ht="15.75">
      <c r="A83" s="22" t="s">
        <v>98</v>
      </c>
      <c r="B83" s="28">
        <v>0</v>
      </c>
      <c r="C83" s="28">
        <v>0</v>
      </c>
      <c r="D83" s="28">
        <f>SUM(D75+D78+D81)</f>
        <v>0</v>
      </c>
      <c r="E83" s="28">
        <f t="shared" ref="E83:K83" si="25">SUM(E75+E78+E81)</f>
        <v>0</v>
      </c>
      <c r="F83" s="28">
        <f t="shared" si="25"/>
        <v>0</v>
      </c>
      <c r="G83" s="28">
        <f t="shared" si="25"/>
        <v>0</v>
      </c>
      <c r="H83" s="28">
        <f t="shared" si="25"/>
        <v>0</v>
      </c>
      <c r="I83" s="28">
        <f t="shared" si="25"/>
        <v>0</v>
      </c>
      <c r="J83" s="28">
        <f t="shared" si="25"/>
        <v>0</v>
      </c>
      <c r="K83" s="28">
        <f t="shared" si="25"/>
        <v>0</v>
      </c>
      <c r="L83" s="28">
        <f>SUM(L75+L78+L81)</f>
        <v>0</v>
      </c>
      <c r="M83" s="28">
        <f>SUM(M75+M78+M81)</f>
        <v>0</v>
      </c>
      <c r="N83" s="28">
        <f>SUM(N75+N78+N81)</f>
        <v>0</v>
      </c>
      <c r="O83" s="28">
        <f>SUM(O75+O78+O81)</f>
        <v>0</v>
      </c>
      <c r="P83" s="28">
        <f>SUM(P75+P78+P81)</f>
        <v>0</v>
      </c>
    </row>
    <row r="84" spans="1:16" ht="19.5" customHeight="1">
      <c r="A84" s="29" t="s">
        <v>99</v>
      </c>
      <c r="B84" s="30">
        <f>SUM(B73:B83)</f>
        <v>597063479</v>
      </c>
      <c r="C84" s="30">
        <f>SUM(C73:C83)</f>
        <v>602063479</v>
      </c>
      <c r="D84" s="30">
        <f>SUM(D73+D83)</f>
        <v>409698429.29999995</v>
      </c>
      <c r="E84" s="30">
        <f t="shared" ref="E84:P84" si="26">SUM(E73+E83)</f>
        <v>24057105.68</v>
      </c>
      <c r="F84" s="30">
        <f t="shared" si="26"/>
        <v>62131079.700000003</v>
      </c>
      <c r="G84" s="30">
        <f t="shared" si="26"/>
        <v>43817187.769999996</v>
      </c>
      <c r="H84" s="30">
        <f t="shared" si="26"/>
        <v>57848886.950000003</v>
      </c>
      <c r="I84" s="30">
        <f t="shared" si="26"/>
        <v>28030660.73</v>
      </c>
      <c r="J84" s="30">
        <f t="shared" si="26"/>
        <v>63673674.610000007</v>
      </c>
      <c r="K84" s="30">
        <f t="shared" si="26"/>
        <v>45508240.460000001</v>
      </c>
      <c r="L84" s="30">
        <f t="shared" si="26"/>
        <v>43420650.109999992</v>
      </c>
      <c r="M84" s="30">
        <f t="shared" si="26"/>
        <v>41210943.289999999</v>
      </c>
      <c r="N84" s="30">
        <f t="shared" si="26"/>
        <v>0</v>
      </c>
      <c r="O84" s="30">
        <f t="shared" si="26"/>
        <v>0</v>
      </c>
      <c r="P84" s="30">
        <f t="shared" si="26"/>
        <v>0</v>
      </c>
    </row>
    <row r="85" spans="1:16">
      <c r="A85" t="s">
        <v>100</v>
      </c>
      <c r="B85" s="40"/>
      <c r="C85" s="40"/>
    </row>
    <row r="86" spans="1:16">
      <c r="A86" t="s">
        <v>151</v>
      </c>
      <c r="B86" s="41"/>
      <c r="C86" s="41"/>
      <c r="D86" s="31"/>
    </row>
    <row r="87" spans="1:16">
      <c r="A87" t="s">
        <v>152</v>
      </c>
      <c r="B87" s="40"/>
      <c r="C87" s="40"/>
      <c r="D87" s="32"/>
    </row>
    <row r="88" spans="1:16" ht="28.5" customHeight="1">
      <c r="A88" s="39" t="s">
        <v>103</v>
      </c>
      <c r="B88" s="40"/>
      <c r="C88" s="40"/>
      <c r="D88" s="32"/>
    </row>
    <row r="89" spans="1:16">
      <c r="A89" s="34" t="s">
        <v>104</v>
      </c>
      <c r="B89" s="41"/>
      <c r="C89" s="41"/>
      <c r="D89" s="31"/>
    </row>
    <row r="90" spans="1:16" ht="30">
      <c r="A90" s="33" t="s">
        <v>105</v>
      </c>
      <c r="B90" s="40"/>
      <c r="C90" s="40"/>
      <c r="D90" s="33"/>
    </row>
    <row r="91" spans="1:16">
      <c r="A91" s="34" t="s">
        <v>106</v>
      </c>
      <c r="B91" s="40"/>
      <c r="C91" s="40"/>
      <c r="D91" s="32"/>
    </row>
    <row r="92" spans="1:16">
      <c r="A92" s="34" t="s">
        <v>107</v>
      </c>
      <c r="B92"/>
      <c r="C92"/>
      <c r="D92" s="35"/>
    </row>
    <row r="93" spans="1:16">
      <c r="A93" s="34" t="s">
        <v>108</v>
      </c>
      <c r="B93"/>
      <c r="C93"/>
      <c r="D93" s="32"/>
    </row>
    <row r="94" spans="1:16">
      <c r="A94" s="34"/>
      <c r="B94"/>
      <c r="C94"/>
      <c r="D94" s="32"/>
    </row>
    <row r="95" spans="1:16">
      <c r="A95" s="34"/>
      <c r="B95"/>
      <c r="C95"/>
      <c r="D95" s="32"/>
    </row>
    <row r="96" spans="1:16">
      <c r="A96" s="34"/>
      <c r="B96"/>
      <c r="C96"/>
      <c r="D96" s="32"/>
    </row>
    <row r="97" spans="1:16">
      <c r="A97" s="36" t="s">
        <v>143</v>
      </c>
      <c r="B97" s="36"/>
      <c r="C97" s="36"/>
      <c r="D97" s="36"/>
      <c r="E97" s="36"/>
      <c r="F97" s="36"/>
      <c r="G97" s="48" t="s">
        <v>153</v>
      </c>
      <c r="H97" s="48"/>
      <c r="I97" s="48"/>
      <c r="J97" s="48"/>
      <c r="K97" s="48"/>
      <c r="L97" s="48"/>
      <c r="M97" s="48"/>
      <c r="N97" s="48"/>
      <c r="O97" s="48"/>
      <c r="P97" s="48"/>
    </row>
    <row r="98" spans="1:16">
      <c r="A98" s="36" t="s">
        <v>144</v>
      </c>
      <c r="B98" s="36"/>
      <c r="C98" s="36"/>
      <c r="D98" s="36"/>
      <c r="E98" s="36" t="s">
        <v>128</v>
      </c>
      <c r="F98" s="36"/>
      <c r="G98" s="48" t="s">
        <v>154</v>
      </c>
      <c r="H98" s="48"/>
      <c r="I98" s="48"/>
      <c r="J98" s="48"/>
      <c r="K98" s="48"/>
      <c r="L98" s="48"/>
      <c r="M98" s="48"/>
      <c r="N98" s="48"/>
      <c r="O98" s="48"/>
      <c r="P98" s="48"/>
    </row>
    <row r="99" spans="1:16">
      <c r="A99" s="36" t="s">
        <v>145</v>
      </c>
      <c r="B99" s="36"/>
      <c r="C99" s="36"/>
      <c r="D99" s="36"/>
      <c r="E99" s="36" t="s">
        <v>130</v>
      </c>
      <c r="F99" s="36" t="s">
        <v>134</v>
      </c>
      <c r="G99" s="48" t="s">
        <v>155</v>
      </c>
      <c r="H99" s="48"/>
      <c r="I99" s="48"/>
      <c r="J99" s="48"/>
      <c r="K99" s="48"/>
      <c r="L99" s="48"/>
      <c r="M99" s="48"/>
      <c r="N99" s="48"/>
      <c r="O99" s="48"/>
      <c r="P99" s="48"/>
    </row>
    <row r="100" spans="1:16">
      <c r="F100" s="43"/>
    </row>
    <row r="102" spans="1:16">
      <c r="A102" s="47" t="s">
        <v>116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</row>
    <row r="103" spans="1:16">
      <c r="A103" s="49" t="s">
        <v>117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</row>
    <row r="104" spans="1:16">
      <c r="A104" s="49" t="s">
        <v>118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</row>
  </sheetData>
  <sheetProtection algorithmName="SHA-512" hashValue="RzuWs0NApqlSZ4oCBzOqBi+wMaJVQ1MCgF4OcE0jtwydvftM/2yfqnBpeqJmdQN1IiOmNduiFrfxhpXGuYL8FQ==" saltValue="jdidyLSF7ykqDlMv83Bcjg==" spinCount="100000" sheet="1" formatCells="0" formatColumns="0" formatRows="0" insertColumns="0" insertRows="0" insertHyperlinks="0" deleteColumns="0" deleteRows="0" sort="0" autoFilter="0" pivotTables="0"/>
  <mergeCells count="14">
    <mergeCell ref="A102:M102"/>
    <mergeCell ref="A103:M103"/>
    <mergeCell ref="A104:M104"/>
    <mergeCell ref="A1:M1"/>
    <mergeCell ref="A2:M2"/>
    <mergeCell ref="A3:M3"/>
    <mergeCell ref="A4:M4"/>
    <mergeCell ref="A5:M5"/>
    <mergeCell ref="G97:P97"/>
    <mergeCell ref="G98:P98"/>
    <mergeCell ref="N6:O6"/>
    <mergeCell ref="G99:P99"/>
    <mergeCell ref="B6:C6"/>
    <mergeCell ref="D6:M6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rowBreaks count="1" manualBreakCount="1"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Yenny Altagracia Hernández Maria</dc:creator>
  <cp:keywords/>
  <dc:description/>
  <cp:lastModifiedBy>Yenny Altagracia Hernández Maria</cp:lastModifiedBy>
  <cp:revision/>
  <dcterms:created xsi:type="dcterms:W3CDTF">2015-06-05T18:19:34Z</dcterms:created>
  <dcterms:modified xsi:type="dcterms:W3CDTF">2025-08-14T12:37:23Z</dcterms:modified>
  <cp:category/>
  <cp:contentStatus/>
</cp:coreProperties>
</file>