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BF2F9EB8-688B-4047-977A-456E924F968B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ADICIONAL 1 FIJO" sheetId="4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11" i="4"/>
  <c r="M12" i="4"/>
  <c r="M13" i="4"/>
  <c r="M14" i="4"/>
  <c r="M15" i="4"/>
  <c r="M16" i="4"/>
  <c r="M17" i="4"/>
  <c r="M18" i="4"/>
  <c r="M19" i="4"/>
  <c r="M20" i="4"/>
  <c r="G21" i="4"/>
  <c r="H21" i="4"/>
  <c r="I21" i="4"/>
  <c r="J21" i="4"/>
  <c r="K21" i="4"/>
  <c r="L21" i="4"/>
  <c r="J20" i="4" a="1"/>
  <c r="J20" i="4" s="1"/>
  <c r="K20" i="4" s="1"/>
  <c r="I20" i="4"/>
  <c r="H20" i="4"/>
  <c r="J19" i="4" a="1"/>
  <c r="J19" i="4" s="1"/>
  <c r="K19" i="4" s="1"/>
  <c r="I19" i="4"/>
  <c r="H19" i="4"/>
  <c r="J18" i="4" a="1"/>
  <c r="J18" i="4" s="1"/>
  <c r="K18" i="4" s="1"/>
  <c r="I18" i="4"/>
  <c r="H18" i="4"/>
  <c r="J17" i="4" a="1"/>
  <c r="J17" i="4" s="1"/>
  <c r="K17" i="4" s="1"/>
  <c r="I17" i="4"/>
  <c r="H17" i="4"/>
  <c r="J16" i="4" a="1"/>
  <c r="J16" i="4" s="1"/>
  <c r="K16" i="4" s="1"/>
  <c r="I16" i="4"/>
  <c r="H16" i="4"/>
  <c r="J15" i="4" a="1"/>
  <c r="J15" i="4" s="1"/>
  <c r="K15" i="4" s="1"/>
  <c r="I15" i="4"/>
  <c r="H15" i="4"/>
  <c r="J14" i="4" a="1"/>
  <c r="J14" i="4" s="1"/>
  <c r="K14" i="4" s="1"/>
  <c r="I14" i="4"/>
  <c r="H14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M21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<sst xmlns="http://schemas.openxmlformats.org/spreadsheetml/2006/main" count="78" uniqueCount="51">
  <si>
    <t>INSTITUTO TECNICO SUPERIOR COMUNITARIO ITSC</t>
  </si>
  <si>
    <t>DIRECCION DE GESTION HUMANA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</si>
  <si>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</si>
  <si>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</si>
  <si>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</si>
  <si>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</si>
  <si>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</si>
  <si>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</si>
  <si>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</si>
  <si>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</si>
  <si>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</si>
  <si>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</si>
  <si>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</si>
  <si>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</si>
  <si>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</si>
  <si>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</si>
  <si>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</si>
  <si>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RECTORIA</t>
  </si>
  <si>
    <t>VICERECTORIA ADMINISTRATIVA Y FINACIERA</t>
  </si>
  <si>
    <t>FIJO</t>
  </si>
  <si>
    <t>DIRECCION DE INFORMATICA</t>
  </si>
  <si>
    <t>ASESOR</t>
  </si>
  <si>
    <t xml:space="preserve">FIJO </t>
  </si>
  <si>
    <t>JEAN CARLOS ELIAN GONZALEZ CABRERA</t>
  </si>
  <si>
    <t>SANTO DOMINGO DE GUZMAN HENRIQUEZ DI</t>
  </si>
  <si>
    <t>OVELIS MORENO GUZMAN</t>
  </si>
  <si>
    <t>FRANK DERICK DE OLEO BETANCES</t>
  </si>
  <si>
    <t>JOSE LUIS CONCEPCION PEREZ</t>
  </si>
  <si>
    <t>JOSE BOLIVAR CUEVAS MOJICA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</si>
  <si>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</si>
  <si>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</si>
  <si>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</si>
  <si>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</si>
  <si>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</si>
  <si>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</si>
  <si>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</si>
  <si>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DIR. DE COMUNICACIONES</t>
  </si>
  <si>
    <t>ENC.DEPTO. DE OPERACIONES TIC</t>
  </si>
  <si>
    <t>ENC.DEP. ADMINISTRATIVO</t>
  </si>
  <si>
    <t>BEDEL</t>
  </si>
  <si>
    <t>AUX. ADMINISTRATIVO</t>
  </si>
  <si>
    <t>ENC. DEPTO. SEG. Y MON. TIC</t>
  </si>
  <si>
    <t>ANALISTA DE SIST. INFORMATICOS</t>
  </si>
  <si>
    <t>SOPORTE TECN.INFORMATICO</t>
  </si>
  <si>
    <t>ENC. DIVISION DOCENTE</t>
  </si>
  <si>
    <t>ANALISTA DE VINC.EMPRESARIAL</t>
  </si>
  <si>
    <t>VICERECTORIA ACADEMICA</t>
  </si>
  <si>
    <t>VICERRECTORIA VINCULACION Y EXTENSION</t>
  </si>
  <si>
    <t>NOMINA ADICIONAL ADMINISTRATIVA ABRIL  2023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</si>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</sst>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4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7" xfId="0" applyNumberFormat="1" applyFont="1" applyBorder="1" applyAlignment="1">
      <alignment horizontal="right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1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tabSelected="1" workbookViewId="0">
      <selection activeCell="A4" sqref="A4:M4"/>
    </sheetView>
  </sheetViews>
  <sheetFormatPr baseColWidth="10" defaultRowHeight="15" x14ac:dyDescent="0.25"/>
  <cols>
    <col min="1" max="1" width="3.85546875" style="26" customWidth="1"/>
    <col min="2" max="2" width="24.28515625" customWidth="1"/>
    <col min="3" max="3" width="16.42578125" customWidth="1"/>
    <col min="4" max="4" width="8.7109375" customWidth="1"/>
    <col min="5" max="5" width="9.1406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5.75" customHeight="1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7.25" customHeight="1" thickBot="1" x14ac:dyDescent="0.35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15.75" customHeight="1" thickBot="1" x14ac:dyDescent="0.3"/>
    <row r="8" spans="1:13" ht="15.75" customHeight="1" thickBot="1" x14ac:dyDescent="0.3">
      <c r="A8" s="1" t="s">
        <v>16</v>
      </c>
      <c r="B8" s="1" t="s">
        <v>2</v>
      </c>
      <c r="C8" s="1" t="s">
        <v>3</v>
      </c>
      <c r="D8" s="1" t="s">
        <v>4</v>
      </c>
      <c r="E8" s="2" t="s">
        <v>5</v>
      </c>
      <c r="F8" s="3" t="s">
        <v>6</v>
      </c>
      <c r="G8" s="1" t="s">
        <v>7</v>
      </c>
      <c r="H8" s="4" t="s">
        <v>8</v>
      </c>
      <c r="I8" s="1" t="s">
        <v>9</v>
      </c>
      <c r="J8" s="1" t="s">
        <v>10</v>
      </c>
      <c r="K8" s="1" t="s">
        <v>11</v>
      </c>
      <c r="L8" s="5" t="s">
        <v>12</v>
      </c>
      <c r="M8" s="1" t="s">
        <v>13</v>
      </c>
    </row>
    <row r="9" spans="1:13" ht="15" customHeight="1" x14ac:dyDescent="0.25">
      <c r="A9" s="7">
        <v>1</v>
      </c>
      <c r="B9" s="18" t="s">
        <v>23</v>
      </c>
      <c r="C9" s="6" t="s">
        <v>35</v>
      </c>
      <c r="D9" s="19" t="s">
        <v>14</v>
      </c>
      <c r="E9" s="8" t="s">
        <v>19</v>
      </c>
      <c r="F9" s="6" t="s">
        <v>17</v>
      </c>
      <c r="G9" s="9">
        <v>45000</v>
      </c>
      <c r="H9" s="9">
        <f t="shared" ref="H9:H20" si="0">2.87%*G9</f>
        <v>1291.5</v>
      </c>
      <c r="I9" s="9">
        <f t="shared" ref="I9:I20" si="1">3.04%*G9</f>
        <v>1368</v>
      </c>
      <c r="J9" s="9" cm="1">
        <f t="array" ref="J9">G9-(G9*TSS)</f>
        <v>42340.5</v>
      </c>
      <c r="K9" s="10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1148.3248749999998</v>
      </c>
      <c r="L9" s="9">
        <v>3807.83</v>
      </c>
      <c r="M9" s="11">
        <f t="shared" ref="M9:M20" si="3">+G9-L9</f>
        <v>41192.17</v>
      </c>
    </row>
    <row r="10" spans="1:13" ht="15" customHeight="1" x14ac:dyDescent="0.25">
      <c r="A10" s="7">
        <v>2</v>
      </c>
      <c r="B10" s="18" t="s">
        <v>24</v>
      </c>
      <c r="C10" s="6" t="s">
        <v>21</v>
      </c>
      <c r="D10" s="19" t="s">
        <v>14</v>
      </c>
      <c r="E10" s="8" t="s">
        <v>19</v>
      </c>
      <c r="F10" s="6" t="s">
        <v>17</v>
      </c>
      <c r="G10" s="9">
        <v>130000</v>
      </c>
      <c r="H10" s="9">
        <f t="shared" si="0"/>
        <v>3731</v>
      </c>
      <c r="I10" s="9">
        <f t="shared" si="1"/>
        <v>3952</v>
      </c>
      <c r="J10" s="9" cm="1">
        <f t="array" ref="J10">G10-(G10*TSS)</f>
        <v>122317</v>
      </c>
      <c r="K10" s="10">
        <f t="shared" si="2"/>
        <v>19162.187291666665</v>
      </c>
      <c r="L10" s="9">
        <v>26845.19</v>
      </c>
      <c r="M10" s="11">
        <f t="shared" si="3"/>
        <v>103154.81</v>
      </c>
    </row>
    <row r="11" spans="1:13" ht="15" customHeight="1" x14ac:dyDescent="0.25">
      <c r="A11" s="7">
        <v>3</v>
      </c>
      <c r="B11" s="18" t="s">
        <v>25</v>
      </c>
      <c r="C11" s="6" t="s">
        <v>36</v>
      </c>
      <c r="D11" s="19" t="s">
        <v>15</v>
      </c>
      <c r="E11" s="8" t="s">
        <v>19</v>
      </c>
      <c r="F11" s="6" t="s">
        <v>17</v>
      </c>
      <c r="G11" s="9">
        <v>110000</v>
      </c>
      <c r="H11" s="9">
        <f t="shared" si="0"/>
        <v>3157</v>
      </c>
      <c r="I11" s="9">
        <f t="shared" si="1"/>
        <v>3344</v>
      </c>
      <c r="J11" s="9" cm="1">
        <f t="array" ref="J11">G11-(G11*TSS)</f>
        <v>103499</v>
      </c>
      <c r="K11" s="10">
        <f t="shared" si="2"/>
        <v>14457.687291666667</v>
      </c>
      <c r="L11" s="9">
        <v>20958.689999999999</v>
      </c>
      <c r="M11" s="11">
        <f t="shared" si="3"/>
        <v>89041.31</v>
      </c>
    </row>
    <row r="12" spans="1:13" ht="15" customHeight="1" x14ac:dyDescent="0.25">
      <c r="A12" s="7">
        <v>4</v>
      </c>
      <c r="B12" s="18" t="s">
        <v>26</v>
      </c>
      <c r="C12" s="6" t="s">
        <v>37</v>
      </c>
      <c r="D12" s="19" t="s">
        <v>14</v>
      </c>
      <c r="E12" s="8" t="s">
        <v>19</v>
      </c>
      <c r="F12" s="6" t="s">
        <v>20</v>
      </c>
      <c r="G12" s="9">
        <v>90000</v>
      </c>
      <c r="H12" s="9">
        <f t="shared" si="0"/>
        <v>2583</v>
      </c>
      <c r="I12" s="9">
        <f t="shared" si="1"/>
        <v>2736</v>
      </c>
      <c r="J12" s="9" cm="1">
        <f t="array" ref="J12">G12-(G12*TSS)</f>
        <v>84681</v>
      </c>
      <c r="K12" s="10">
        <f t="shared" si="2"/>
        <v>9753.1872916666671</v>
      </c>
      <c r="L12" s="9">
        <v>15072.19</v>
      </c>
      <c r="M12" s="11">
        <f t="shared" si="3"/>
        <v>74927.81</v>
      </c>
    </row>
    <row r="13" spans="1:13" ht="15" customHeight="1" x14ac:dyDescent="0.25">
      <c r="A13" s="7">
        <v>5</v>
      </c>
      <c r="B13" s="6" t="s">
        <v>27</v>
      </c>
      <c r="C13" s="6" t="s">
        <v>38</v>
      </c>
      <c r="D13" s="7" t="s">
        <v>14</v>
      </c>
      <c r="E13" s="8" t="s">
        <v>22</v>
      </c>
      <c r="F13" s="6" t="s">
        <v>18</v>
      </c>
      <c r="G13" s="9">
        <v>110000</v>
      </c>
      <c r="H13" s="9">
        <f t="shared" si="0"/>
        <v>3157</v>
      </c>
      <c r="I13" s="9">
        <f t="shared" si="1"/>
        <v>3344</v>
      </c>
      <c r="J13" s="9" cm="1">
        <f t="array" ref="J13">G13-(G13*TSS)</f>
        <v>103499</v>
      </c>
      <c r="K13" s="10">
        <f>IF((J13*12)&lt;=SMAX,0,IF(AND((J13*12)&gt;=SMIN2,(J13*12)&lt;=SMAXN2),(((J13*12)-SMIN2)*PORCN1)/12,IF(AND((J13*12)&gt;=SMIN3,(J13*12)&lt;=SMAXN3),(((((J13*12)-SMIN3)*PORCN2)+VAFN3)/12),(((((J13*12)-SMAXN4)*PORCN3)+VAFN4)/12))))</f>
        <v>14457.687291666667</v>
      </c>
      <c r="L13" s="9">
        <v>20958.689999999999</v>
      </c>
      <c r="M13" s="11">
        <f t="shared" si="3"/>
        <v>89041.31</v>
      </c>
    </row>
    <row r="14" spans="1:13" ht="15" customHeight="1" x14ac:dyDescent="0.25">
      <c r="A14" s="7">
        <v>6</v>
      </c>
      <c r="B14" s="6" t="s">
        <v>28</v>
      </c>
      <c r="C14" s="6" t="s">
        <v>39</v>
      </c>
      <c r="D14" s="7" t="s">
        <v>14</v>
      </c>
      <c r="E14" s="8" t="s">
        <v>19</v>
      </c>
      <c r="F14" s="6" t="s">
        <v>46</v>
      </c>
      <c r="G14" s="9">
        <v>26000</v>
      </c>
      <c r="H14" s="9">
        <f t="shared" si="0"/>
        <v>746.2</v>
      </c>
      <c r="I14" s="9">
        <f t="shared" si="1"/>
        <v>790.4</v>
      </c>
      <c r="J14" s="9" cm="1">
        <f t="array" ref="J14">G14-(G14*TSS)</f>
        <v>24463.4</v>
      </c>
      <c r="K14" s="10">
        <f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9">
        <v>1536.6</v>
      </c>
      <c r="M14" s="11">
        <f t="shared" si="3"/>
        <v>24463.4</v>
      </c>
    </row>
    <row r="15" spans="1:13" ht="15" customHeight="1" x14ac:dyDescent="0.25">
      <c r="A15" s="7">
        <v>7</v>
      </c>
      <c r="B15" s="6" t="s">
        <v>29</v>
      </c>
      <c r="C15" s="6" t="s">
        <v>40</v>
      </c>
      <c r="D15" s="7" t="s">
        <v>14</v>
      </c>
      <c r="E15" s="8" t="s">
        <v>19</v>
      </c>
      <c r="F15" s="6" t="s">
        <v>18</v>
      </c>
      <c r="G15" s="9">
        <v>31500</v>
      </c>
      <c r="H15" s="9">
        <f t="shared" si="0"/>
        <v>904.05</v>
      </c>
      <c r="I15" s="9">
        <f t="shared" si="1"/>
        <v>957.6</v>
      </c>
      <c r="J15" s="9" cm="1">
        <f t="array" ref="J15">G15-(G15*TSS)</f>
        <v>29638.35</v>
      </c>
      <c r="K15" s="10">
        <f>IF((J15*12)&lt;=SMAX,0,IF(AND((J15*12)&gt;=SMIN2,(J15*12)&lt;=SMAXN2),(((J15*12)-SMIN2)*PORCN1)/12,IF(AND((J15*12)&gt;=SMIN3,(J15*12)&lt;=SMAXN3),(((((J15*12)-SMIN3)*PORCN2)+VAFN3)/12),(((((J15*12)-SMAXN4)*PORCN3)+VAFN4)/12))))</f>
        <v>0</v>
      </c>
      <c r="L15" s="9">
        <v>1861.65</v>
      </c>
      <c r="M15" s="11">
        <f t="shared" si="3"/>
        <v>29638.35</v>
      </c>
    </row>
    <row r="16" spans="1:13" ht="15" customHeight="1" x14ac:dyDescent="0.25">
      <c r="A16" s="7">
        <v>8</v>
      </c>
      <c r="B16" s="6" t="s">
        <v>30</v>
      </c>
      <c r="C16" s="6" t="s">
        <v>41</v>
      </c>
      <c r="D16" s="7" t="s">
        <v>15</v>
      </c>
      <c r="E16" s="7" t="s">
        <v>19</v>
      </c>
      <c r="F16" s="6" t="s">
        <v>20</v>
      </c>
      <c r="G16" s="9">
        <v>100000</v>
      </c>
      <c r="H16" s="9">
        <f t="shared" si="0"/>
        <v>2870</v>
      </c>
      <c r="I16" s="9">
        <f t="shared" si="1"/>
        <v>3040</v>
      </c>
      <c r="J16" s="9" cm="1">
        <f t="array" ref="J16">G16-(G16*TSS)</f>
        <v>94090</v>
      </c>
      <c r="K16" s="10">
        <f t="shared" ref="K16:K20" si="4">IF((J16*12)&lt;=SMAX,0,IF(AND((J16*12)&gt;=SMIN2,(J16*12)&lt;=SMAXN2),(((J16*12)-SMIN2)*PORCN1)/12,IF(AND((J16*12)&gt;=SMIN3,(J16*12)&lt;=SMAXN3),(((((J16*12)-SMIN3)*PORCN2)+VAFN3)/12),(((((J16*12)-SMAXN4)*PORCN3)+VAFN4)/12))))</f>
        <v>12105.437291666667</v>
      </c>
      <c r="L16" s="9">
        <v>18015.439999999999</v>
      </c>
      <c r="M16" s="11">
        <f t="shared" si="3"/>
        <v>81984.56</v>
      </c>
    </row>
    <row r="17" spans="1:13" ht="15" customHeight="1" x14ac:dyDescent="0.25">
      <c r="A17" s="7">
        <v>9</v>
      </c>
      <c r="B17" s="13" t="s">
        <v>31</v>
      </c>
      <c r="C17" s="6" t="s">
        <v>42</v>
      </c>
      <c r="D17" s="14" t="s">
        <v>14</v>
      </c>
      <c r="E17" s="15" t="s">
        <v>19</v>
      </c>
      <c r="F17" s="12" t="s">
        <v>20</v>
      </c>
      <c r="G17" s="16">
        <v>75000</v>
      </c>
      <c r="H17" s="16">
        <f t="shared" si="0"/>
        <v>2152.5</v>
      </c>
      <c r="I17" s="16">
        <f t="shared" si="1"/>
        <v>2280</v>
      </c>
      <c r="J17" s="16" cm="1">
        <f t="array" ref="J17">G17-(G17*TSS)</f>
        <v>70567.5</v>
      </c>
      <c r="K17" s="17">
        <f t="shared" si="4"/>
        <v>6309.3498333333337</v>
      </c>
      <c r="L17" s="9">
        <v>10741.85</v>
      </c>
      <c r="M17" s="11">
        <f t="shared" si="3"/>
        <v>64258.15</v>
      </c>
    </row>
    <row r="18" spans="1:13" ht="15" customHeight="1" x14ac:dyDescent="0.25">
      <c r="A18" s="7">
        <v>10</v>
      </c>
      <c r="B18" s="18" t="s">
        <v>32</v>
      </c>
      <c r="C18" s="6" t="s">
        <v>43</v>
      </c>
      <c r="D18" s="19" t="s">
        <v>14</v>
      </c>
      <c r="E18" s="7" t="s">
        <v>19</v>
      </c>
      <c r="F18" s="6" t="s">
        <v>20</v>
      </c>
      <c r="G18" s="9">
        <v>25000</v>
      </c>
      <c r="H18" s="9">
        <f t="shared" si="0"/>
        <v>717.5</v>
      </c>
      <c r="I18" s="9">
        <f t="shared" si="1"/>
        <v>760</v>
      </c>
      <c r="J18" s="9" cm="1">
        <f t="array" ref="J18">G18-(G18*TSS)</f>
        <v>23522.5</v>
      </c>
      <c r="K18" s="10">
        <f t="shared" si="4"/>
        <v>0</v>
      </c>
      <c r="L18" s="9">
        <v>1477.5</v>
      </c>
      <c r="M18" s="11">
        <f t="shared" si="3"/>
        <v>23522.5</v>
      </c>
    </row>
    <row r="19" spans="1:13" ht="15" customHeight="1" x14ac:dyDescent="0.25">
      <c r="A19" s="7">
        <v>11</v>
      </c>
      <c r="B19" s="18" t="s">
        <v>33</v>
      </c>
      <c r="C19" s="6" t="s">
        <v>44</v>
      </c>
      <c r="D19" s="19" t="s">
        <v>14</v>
      </c>
      <c r="E19" s="7" t="s">
        <v>19</v>
      </c>
      <c r="F19" s="6" t="s">
        <v>46</v>
      </c>
      <c r="G19" s="9">
        <v>90000</v>
      </c>
      <c r="H19" s="9">
        <f t="shared" si="0"/>
        <v>2583</v>
      </c>
      <c r="I19" s="9">
        <f t="shared" si="1"/>
        <v>2736</v>
      </c>
      <c r="J19" s="9" cm="1">
        <f t="array" ref="J19">G19-(G19*TSS)</f>
        <v>84681</v>
      </c>
      <c r="K19" s="10">
        <f t="shared" si="4"/>
        <v>9753.1872916666671</v>
      </c>
      <c r="L19" s="9">
        <v>15072.19</v>
      </c>
      <c r="M19" s="11">
        <f t="shared" si="3"/>
        <v>74927.81</v>
      </c>
    </row>
    <row r="20" spans="1:13" ht="15" customHeight="1" thickBot="1" x14ac:dyDescent="0.3">
      <c r="A20" s="7">
        <v>12</v>
      </c>
      <c r="B20" s="18" t="s">
        <v>34</v>
      </c>
      <c r="C20" s="6" t="s">
        <v>45</v>
      </c>
      <c r="D20" s="19" t="s">
        <v>15</v>
      </c>
      <c r="E20" s="7" t="s">
        <v>19</v>
      </c>
      <c r="F20" s="6" t="s">
        <v>47</v>
      </c>
      <c r="G20" s="20">
        <v>35000</v>
      </c>
      <c r="H20" s="20">
        <f t="shared" si="0"/>
        <v>1004.5</v>
      </c>
      <c r="I20" s="20">
        <f t="shared" si="1"/>
        <v>1064</v>
      </c>
      <c r="J20" s="20" cm="1">
        <f t="array" ref="J20">G20-(G20*TSS)</f>
        <v>32931.5</v>
      </c>
      <c r="K20" s="21">
        <f t="shared" si="4"/>
        <v>0</v>
      </c>
      <c r="L20" s="9">
        <v>2068.5</v>
      </c>
      <c r="M20" s="11">
        <f t="shared" si="3"/>
        <v>32931.5</v>
      </c>
    </row>
    <row r="21" spans="1:13" ht="15.75" thickBot="1" x14ac:dyDescent="0.3">
      <c r="G21" s="22">
        <f t="shared" ref="G21:M21" si="5">SUM(G9:G20)</f>
        <v>867500</v>
      </c>
      <c r="H21" s="23">
        <f t="shared" si="5"/>
        <v>24897.25</v>
      </c>
      <c r="I21" s="23">
        <f t="shared" si="5"/>
        <v>26372</v>
      </c>
      <c r="J21" s="23">
        <f t="shared" si="5"/>
        <v>816230.75</v>
      </c>
      <c r="K21" s="23">
        <f t="shared" si="5"/>
        <v>87147.048458333331</v>
      </c>
      <c r="L21" s="23">
        <f t="shared" si="5"/>
        <v>138416.32000000001</v>
      </c>
      <c r="M21" s="24">
        <f t="shared" si="5"/>
        <v>729083.67999999993</v>
      </c>
    </row>
    <row r="24" spans="1:13" x14ac:dyDescent="0.25">
      <c r="B24" s="25" t="s">
        <v>49</v>
      </c>
    </row>
    <row r="25" spans="1:13" x14ac:dyDescent="0.25">
      <c r="B25" s="25" t="s">
        <v>50</v>
      </c>
    </row>
  </sheetData>
  <mergeCells count="3">
    <mergeCell ref="A4:M4"/>
    <mergeCell ref="A5:M5"/>
    <mergeCell ref="A6:M6"/>
  </mergeCells>
  <conditionalFormatting sqref="B9">
    <cfRule type="duplicateValues" dxfId="7" priority="4"/>
  </conditionalFormatting>
  <conditionalFormatting sqref="B10">
    <cfRule type="duplicateValues" dxfId="6" priority="2"/>
  </conditionalFormatting>
  <conditionalFormatting sqref="B11">
    <cfRule type="duplicateValues" dxfId="5" priority="1"/>
  </conditionalFormatting>
  <conditionalFormatting sqref="B12">
    <cfRule type="duplicateValues" dxfId="4" priority="3"/>
  </conditionalFormatting>
  <conditionalFormatting sqref="B13">
    <cfRule type="duplicateValues" dxfId="3" priority="7"/>
  </conditionalFormatting>
  <conditionalFormatting sqref="B14">
    <cfRule type="duplicateValues" dxfId="2" priority="6"/>
  </conditionalFormatting>
  <conditionalFormatting sqref="B15">
    <cfRule type="duplicateValues" dxfId="1" priority="5"/>
  </conditionalFormatting>
  <conditionalFormatting sqref="B16:B20">
    <cfRule type="duplicateValues" dxfId="0" priority="8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6AF83-8F3B-4B81-B29B-C541D07CA3EF}"/>
</file>

<file path=customXml/itemProps3.xml><?xml version="1.0" encoding="utf-8"?>
<ds:datastoreItem xmlns:ds="http://schemas.openxmlformats.org/officeDocument/2006/customXml" ds:itemID="{2FB1D29B-55EA-49E8-A283-BBCC5D44D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 1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2025-04-30T11:38:10Z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